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AGRPLIFS02\Shares\DSW\Groups\Everyone\Cost_share_programs\CCAP\Cost Lists\"/>
    </mc:Choice>
  </mc:AlternateContent>
  <xr:revisionPtr revIDLastSave="0" documentId="13_ncr:1_{D90449A2-D59A-4A5D-82ED-FF6200B48847}" xr6:coauthVersionLast="47" xr6:coauthVersionMax="47" xr10:uidLastSave="{00000000-0000-0000-0000-000000000000}"/>
  <bookViews>
    <workbookView xWindow="28680" yWindow="-3585" windowWidth="29040" windowHeight="15720" xr2:uid="{F02892CE-0ABD-48C2-AFFA-5D479B95769B}"/>
  </bookViews>
  <sheets>
    <sheet name="Instructions" sheetId="4" r:id="rId1"/>
    <sheet name="CCAP Calculator" sheetId="2" r:id="rId2"/>
    <sheet name="Summary Sheet" sheetId="6" r:id="rId3"/>
    <sheet name="Data" sheetId="5" r:id="rId4"/>
    <sheet name="CCAP Cost Est List"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2" l="1"/>
  <c r="E25" i="5" s="1"/>
  <c r="D28" i="5"/>
  <c r="E9" i="5"/>
  <c r="E23" i="5"/>
  <c r="E27" i="5"/>
  <c r="D3" i="5"/>
  <c r="D4" i="5"/>
  <c r="D5" i="5"/>
  <c r="D6" i="5"/>
  <c r="D7" i="5"/>
  <c r="D8" i="5"/>
  <c r="D9" i="5"/>
  <c r="D10" i="5"/>
  <c r="D11" i="5"/>
  <c r="D12" i="5"/>
  <c r="D13" i="5"/>
  <c r="D14" i="5"/>
  <c r="D15" i="5"/>
  <c r="D16" i="5"/>
  <c r="D17" i="5"/>
  <c r="D18" i="5"/>
  <c r="D19" i="5"/>
  <c r="D20" i="5"/>
  <c r="D21" i="5"/>
  <c r="D22" i="5"/>
  <c r="D23" i="5"/>
  <c r="D24" i="5"/>
  <c r="D25" i="5"/>
  <c r="D26" i="5"/>
  <c r="D27" i="5"/>
  <c r="D2" i="5"/>
  <c r="F20" i="2"/>
  <c r="E20" i="5" s="1"/>
  <c r="F21" i="2"/>
  <c r="E21" i="5" s="1"/>
  <c r="F22" i="2"/>
  <c r="E22" i="5" s="1"/>
  <c r="F23" i="2"/>
  <c r="F24" i="2"/>
  <c r="E24" i="5" s="1"/>
  <c r="F26" i="2"/>
  <c r="E26" i="5" s="1"/>
  <c r="F27" i="2"/>
  <c r="F3" i="2"/>
  <c r="E3" i="5" s="1"/>
  <c r="F4" i="2"/>
  <c r="E4" i="5" s="1"/>
  <c r="F5" i="2"/>
  <c r="E5" i="5" s="1"/>
  <c r="F6" i="2"/>
  <c r="E6" i="5" s="1"/>
  <c r="F7" i="2"/>
  <c r="E7" i="5" s="1"/>
  <c r="F8" i="2"/>
  <c r="E8" i="5" s="1"/>
  <c r="F9" i="2"/>
  <c r="F10" i="2"/>
  <c r="E10" i="5" s="1"/>
  <c r="F11" i="2"/>
  <c r="E11" i="5" s="1"/>
  <c r="F12" i="2"/>
  <c r="E12" i="5" s="1"/>
  <c r="F13" i="2"/>
  <c r="E13" i="5" s="1"/>
  <c r="F14" i="2"/>
  <c r="E14" i="5" s="1"/>
  <c r="F2" i="2"/>
  <c r="E2" i="5" s="1"/>
  <c r="F19" i="2"/>
  <c r="E19" i="5" s="1"/>
  <c r="F18" i="2"/>
  <c r="E18" i="5" s="1"/>
  <c r="F17" i="2"/>
  <c r="E17" i="5" s="1"/>
  <c r="F15" i="2"/>
  <c r="E15" i="5" s="1"/>
  <c r="F16" i="2"/>
  <c r="E16" i="5" s="1"/>
  <c r="J2" i="5" l="1" a="1"/>
  <c r="J2" i="5" s="1"/>
  <c r="C10" i="6" s="1" a="1"/>
  <c r="C10" i="6" s="1"/>
  <c r="F2" i="5" a="1"/>
  <c r="F2" i="5" s="1"/>
  <c r="A10" i="6" s="1" a="1"/>
  <c r="A10" i="6" s="1"/>
  <c r="F28" i="2"/>
  <c r="G2" i="5" a="1"/>
  <c r="H2" i="5" a="1"/>
  <c r="I2" i="5" a="1"/>
  <c r="G2" i="5" l="1"/>
  <c r="B10" i="6" s="1" a="1"/>
  <c r="B10" i="6" s="1"/>
  <c r="I2" i="5"/>
  <c r="E10" i="6" s="1" a="1"/>
  <c r="E10" i="6" s="1"/>
  <c r="H2" i="5"/>
  <c r="D10" i="6" s="1" a="1"/>
  <c r="D10" i="6" s="1"/>
  <c r="E28" i="5"/>
  <c r="E19" i="6"/>
  <c r="E20" i="6" l="1"/>
  <c r="B23" i="6" s="1"/>
  <c r="B24" i="6"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<sst xmlns="http://schemas.openxmlformats.org/spreadsheetml/2006/main" count="306" uniqueCount="108">
  <si>
    <t>job</t>
  </si>
  <si>
    <t>Capped at 15% of the total CCAP project Cost</t>
  </si>
  <si>
    <t>^Engineering fees</t>
  </si>
  <si>
    <t>Repair Contract</t>
  </si>
  <si>
    <t>Job</t>
  </si>
  <si>
    <t>Structural Stormwater Conveyance^</t>
  </si>
  <si>
    <t>Feet</t>
  </si>
  <si>
    <t>Each additional foot &gt;100 feet</t>
  </si>
  <si>
    <t>Marsh sills</t>
  </si>
  <si>
    <t>Plastic bags (per receptacle at time of original contracts)</t>
  </si>
  <si>
    <t>Each</t>
  </si>
  <si>
    <t>Receptacle (retrofit of existing trash can)</t>
  </si>
  <si>
    <t>Receptacle (installed)</t>
  </si>
  <si>
    <t>Pet waste receptacle</t>
  </si>
  <si>
    <t>SqFt</t>
  </si>
  <si>
    <t>Vehicular (inc impervious removal)</t>
  </si>
  <si>
    <t>Non-vehicular (inc impervious removal)</t>
  </si>
  <si>
    <t>Permeable pavement^</t>
  </si>
  <si>
    <t>conversion to grass</t>
  </si>
  <si>
    <t>conversion to trees</t>
  </si>
  <si>
    <t>Shipping charge</t>
  </si>
  <si>
    <t>Accessories  package</t>
  </si>
  <si>
    <t>Gallon</t>
  </si>
  <si>
    <t>&gt; 3,000 gallons (includes installation)</t>
  </si>
  <si>
    <t>1,000 - 3,000 gallons (includes installation)</t>
  </si>
  <si>
    <t>&lt;1,000 gallons (includes installation)</t>
  </si>
  <si>
    <t>Backyard wetland</t>
  </si>
  <si>
    <t xml:space="preserve"> </t>
  </si>
  <si>
    <t>Backyard rain garden</t>
  </si>
  <si>
    <t>Abandoned well closure</t>
  </si>
  <si>
    <t>Quantity</t>
  </si>
  <si>
    <t>Cost Share Cap</t>
  </si>
  <si>
    <t>Unit Type</t>
  </si>
  <si>
    <t>Components</t>
  </si>
  <si>
    <t>Best Management Practice</t>
  </si>
  <si>
    <t>* Engineering for *BMPs* capped at 15% of the total CCAP project cost.</t>
  </si>
  <si>
    <t>Actual Cost</t>
  </si>
  <si>
    <t>Structural Stormwater Conveyance*</t>
  </si>
  <si>
    <t>Stormwater wetlands*</t>
  </si>
  <si>
    <t>Bioretention areas*</t>
  </si>
  <si>
    <t>Streambank and shoreline protection*</t>
  </si>
  <si>
    <t>Stream restoration*</t>
  </si>
  <si>
    <t>Riparian buffer</t>
  </si>
  <si>
    <t>capped at $23.00/sqft</t>
  </si>
  <si>
    <t>capped at $16.90/sqft</t>
  </si>
  <si>
    <t>Permeable pavement*</t>
  </si>
  <si>
    <t>Impervious surface conversion</t>
  </si>
  <si>
    <t>Grassed Swale*</t>
  </si>
  <si>
    <t>Diversion*</t>
  </si>
  <si>
    <t>Critical area planting</t>
  </si>
  <si>
    <t>$4,490 + $1.65/gallon over 3,000 gallons</t>
  </si>
  <si>
    <t>$1.65/gallon</t>
  </si>
  <si>
    <t>$2,250 + $1.56/gallon over 1,000 gallons (max of $4,490)</t>
  </si>
  <si>
    <t>$1.56/gallon</t>
  </si>
  <si>
    <t>Cisterns*</t>
  </si>
  <si>
    <t>9</t>
  </si>
  <si>
    <t>10</t>
  </si>
  <si>
    <t>8</t>
  </si>
  <si>
    <t>Notes</t>
  </si>
  <si>
    <t xml:space="preserve">Cost Share Cap </t>
  </si>
  <si>
    <t>Share Rate</t>
  </si>
  <si>
    <t>Cost Type</t>
  </si>
  <si>
    <t>Current A3 Cost</t>
  </si>
  <si>
    <t>Current A2 Cost</t>
  </si>
  <si>
    <t>Current A1 Cost</t>
  </si>
  <si>
    <t>Cisterns^</t>
  </si>
  <si>
    <t>Diversion^</t>
  </si>
  <si>
    <t>Grassed Swale^</t>
  </si>
  <si>
    <t>Stream restoration^</t>
  </si>
  <si>
    <t>Streambank and shoreline protection^</t>
  </si>
  <si>
    <t>Bioretention areas^</t>
  </si>
  <si>
    <t>Stormwater wetland^</t>
  </si>
  <si>
    <t xml:space="preserve">100% Cost share </t>
  </si>
  <si>
    <t>Selected components</t>
  </si>
  <si>
    <t>filtered unit type</t>
  </si>
  <si>
    <t>filtered cost estimate</t>
  </si>
  <si>
    <t>CCAP Cost Share Estimate Summary Page</t>
  </si>
  <si>
    <t>Cost Share %</t>
  </si>
  <si>
    <t>Components Selected</t>
  </si>
  <si>
    <t>Units</t>
  </si>
  <si>
    <t>Engineering fees</t>
  </si>
  <si>
    <t>if total is over $35,000:</t>
  </si>
  <si>
    <t>Instructions</t>
  </si>
  <si>
    <t>2. Enter in Quantity of components needed (highlighted column).</t>
  </si>
  <si>
    <t>3. Once all component quantities are entered, select Summary Sheet.</t>
  </si>
  <si>
    <t>4. Enter in cooperator/contract data.</t>
  </si>
  <si>
    <t>5. Select BMPs from Dropdown Menus.</t>
  </si>
  <si>
    <t xml:space="preserve">If you have any questions, please contact Lorien Deaton at </t>
  </si>
  <si>
    <t>lorien.deaton@ncagr.gov or 919-817-1392.</t>
  </si>
  <si>
    <t xml:space="preserve">CCAP Cost Estimate Calculator </t>
  </si>
  <si>
    <t>1. Select CCAP Calculator Sheet</t>
  </si>
  <si>
    <t>Total Amount</t>
  </si>
  <si>
    <t>6. Double check BMPs, Components, and Quantities to make sure they're correct.</t>
  </si>
  <si>
    <t>7. Create new file name and save it under specific cooperator/contract details.</t>
  </si>
  <si>
    <t>8. Print Summary Sheet.</t>
  </si>
  <si>
    <t>BMP</t>
  </si>
  <si>
    <t>Amount</t>
  </si>
  <si>
    <t>Contract Total</t>
  </si>
  <si>
    <t>Total</t>
  </si>
  <si>
    <t>BMPs Selected</t>
  </si>
  <si>
    <t>BMPs filtered</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</si>
  <si>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</si>
  <si>
    <t>datatab</t>
  </si>
  <si>
    <t>quantity filtered</t>
  </si>
  <si>
    <t>$150/ft</t>
  </si>
  <si>
    <t>capped at $15,000</t>
  </si>
  <si>
    <t>Marsh Sill Cap is $15,000 - anything over 133 feet will receive the cap.</t>
  </si>
  <si>
    <t>$150/ft up to $15,000 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</si>
</sst>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quot;$&quot;#,##0"/>
  </numFmts>
  <fonts count="13" x14ac:knownFonts="1">
    <font>
      <sz val="11"/>
      <color theme="1"/>
      <name val="Calibri"/>
      <family val="2"/>
      <scheme val="minor"/>
    </font>
    <font>
      <sz val="11"/>
      <color theme="1"/>
      <name val="Calibri"/>
      <family val="2"/>
      <scheme val="minor"/>
    </font>
    <font>
      <b/>
      <sz val="14"/>
      <color rgb="FFFF0000"/>
      <name val="Calibri"/>
      <family val="2"/>
      <scheme val="minor"/>
    </font>
    <font>
      <sz val="11"/>
      <name val="Calibri"/>
      <family val="2"/>
      <scheme val="minor"/>
    </font>
    <font>
      <b/>
      <sz val="11"/>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
      <sz val="14"/>
      <color theme="1"/>
      <name val="Calibri"/>
      <family val="2"/>
      <scheme val="minor"/>
    </font>
    <font>
      <b/>
      <sz val="16"/>
      <name val="Calibri"/>
      <family val="2"/>
      <scheme val="minor"/>
    </font>
    <font>
      <sz val="14"/>
      <name val="Calibri"/>
      <family val="2"/>
      <scheme val="minor"/>
    </font>
    <font>
      <sz val="9"/>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135">
    <xf numFmtId="0" fontId="0" fillId="0" borderId="0" xfId="0"/>
    <xf numFmtId="0" fontId="0" fillId="0" borderId="0" xfId="0" applyAlignment="1">
      <alignment horizontal="center"/>
    </xf>
    <xf numFmtId="2" fontId="0" fillId="0" borderId="0" xfId="0" applyNumberFormat="1" applyAlignment="1">
      <alignment horizontal="center"/>
    </xf>
    <xf numFmtId="0" fontId="0" fillId="0" borderId="0" xfId="0" applyAlignment="1">
      <alignment horizontal="right"/>
    </xf>
    <xf numFmtId="0" fontId="3" fillId="0" borderId="0" xfId="0" applyFont="1"/>
    <xf numFmtId="0" fontId="3" fillId="0" borderId="1" xfId="0" applyFont="1" applyBorder="1" applyAlignment="1">
      <alignment horizontal="center"/>
    </xf>
    <xf numFmtId="2"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xf>
    <xf numFmtId="0" fontId="0" fillId="0" borderId="1" xfId="0" applyBorder="1" applyAlignment="1">
      <alignment horizontal="center"/>
    </xf>
    <xf numFmtId="0" fontId="0" fillId="2" borderId="1" xfId="0" applyFill="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vertical="center"/>
    </xf>
    <xf numFmtId="49" fontId="3" fillId="0" borderId="1" xfId="0" applyNumberFormat="1" applyFont="1" applyBorder="1" applyAlignment="1">
      <alignment horizontal="left" vertical="center" wrapText="1"/>
    </xf>
    <xf numFmtId="2"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49" fontId="3" fillId="0" borderId="0" xfId="0" applyNumberFormat="1" applyFont="1" applyAlignment="1">
      <alignment horizontal="left"/>
    </xf>
    <xf numFmtId="164" fontId="3" fillId="0" borderId="0" xfId="1" applyNumberFormat="1" applyFont="1" applyFill="1" applyBorder="1" applyAlignment="1">
      <alignment horizontal="left"/>
    </xf>
    <xf numFmtId="49" fontId="3" fillId="0" borderId="0" xfId="0" applyNumberFormat="1" applyFont="1" applyAlignment="1">
      <alignment horizontal="center"/>
    </xf>
    <xf numFmtId="49" fontId="4" fillId="0" borderId="0" xfId="0" applyNumberFormat="1" applyFont="1" applyAlignment="1">
      <alignment horizontal="left"/>
    </xf>
    <xf numFmtId="49" fontId="3" fillId="0" borderId="5" xfId="0" applyNumberFormat="1" applyFont="1" applyBorder="1" applyAlignment="1">
      <alignment horizontal="left" wrapText="1"/>
    </xf>
    <xf numFmtId="164" fontId="3" fillId="0" borderId="6" xfId="1" applyNumberFormat="1" applyFont="1" applyFill="1" applyBorder="1" applyAlignment="1">
      <alignment horizontal="left"/>
    </xf>
    <xf numFmtId="9" fontId="3" fillId="0" borderId="6" xfId="2" applyFont="1" applyFill="1" applyBorder="1" applyAlignment="1">
      <alignment horizontal="left" vertical="center" wrapText="1"/>
    </xf>
    <xf numFmtId="49" fontId="3" fillId="0" borderId="6" xfId="0" applyNumberFormat="1" applyFont="1" applyBorder="1" applyAlignment="1">
      <alignment horizontal="left"/>
    </xf>
    <xf numFmtId="49" fontId="3" fillId="0" borderId="6" xfId="0" applyNumberFormat="1" applyFont="1" applyBorder="1" applyAlignment="1">
      <alignment horizontal="center"/>
    </xf>
    <xf numFmtId="49" fontId="4" fillId="0" borderId="7" xfId="0" applyNumberFormat="1" applyFont="1" applyBorder="1" applyAlignment="1">
      <alignment horizontal="left" wrapText="1"/>
    </xf>
    <xf numFmtId="49" fontId="3" fillId="0" borderId="8" xfId="0" applyNumberFormat="1" applyFont="1" applyBorder="1" applyAlignment="1">
      <alignment horizontal="left" wrapText="1"/>
    </xf>
    <xf numFmtId="164" fontId="3" fillId="0" borderId="1" xfId="1" applyNumberFormat="1" applyFont="1" applyFill="1" applyBorder="1" applyAlignment="1">
      <alignment horizontal="left"/>
    </xf>
    <xf numFmtId="9" fontId="3" fillId="0" borderId="1" xfId="2" applyFont="1" applyFill="1" applyBorder="1" applyAlignment="1">
      <alignment horizontal="left" vertical="center" wrapText="1"/>
    </xf>
    <xf numFmtId="0" fontId="3" fillId="0" borderId="1" xfId="0" applyFont="1" applyBorder="1"/>
    <xf numFmtId="9" fontId="3" fillId="0" borderId="1" xfId="0" applyNumberFormat="1" applyFont="1" applyBorder="1" applyAlignment="1">
      <alignment wrapText="1"/>
    </xf>
    <xf numFmtId="8" fontId="3" fillId="0" borderId="1" xfId="0" applyNumberFormat="1" applyFont="1" applyBorder="1"/>
    <xf numFmtId="49" fontId="4" fillId="0" borderId="9" xfId="0" applyNumberFormat="1" applyFont="1" applyBorder="1" applyAlignment="1">
      <alignment horizontal="left"/>
    </xf>
    <xf numFmtId="49" fontId="3" fillId="0" borderId="10" xfId="0" applyNumberFormat="1" applyFont="1" applyBorder="1" applyAlignment="1">
      <alignment horizontal="left" wrapText="1"/>
    </xf>
    <xf numFmtId="49" fontId="3" fillId="0" borderId="6" xfId="0" applyNumberFormat="1" applyFont="1" applyBorder="1" applyAlignment="1">
      <alignment horizontal="left" vertical="center" wrapText="1"/>
    </xf>
    <xf numFmtId="0" fontId="3" fillId="0" borderId="6" xfId="0" applyFont="1" applyBorder="1"/>
    <xf numFmtId="9" fontId="3" fillId="0" borderId="6" xfId="0" applyNumberFormat="1" applyFont="1" applyBorder="1" applyAlignment="1">
      <alignment wrapText="1"/>
    </xf>
    <xf numFmtId="8" fontId="3" fillId="0" borderId="6" xfId="0" applyNumberFormat="1" applyFont="1" applyBorder="1"/>
    <xf numFmtId="49" fontId="4" fillId="0" borderId="7" xfId="0" applyNumberFormat="1" applyFont="1" applyBorder="1" applyAlignment="1">
      <alignment horizontal="left"/>
    </xf>
    <xf numFmtId="49" fontId="3" fillId="0" borderId="11" xfId="0" applyNumberFormat="1" applyFont="1" applyBorder="1" applyAlignment="1">
      <alignment horizontal="left" wrapText="1"/>
    </xf>
    <xf numFmtId="164" fontId="3" fillId="0" borderId="12" xfId="1" applyNumberFormat="1" applyFont="1" applyFill="1" applyBorder="1" applyAlignment="1">
      <alignment horizontal="left"/>
    </xf>
    <xf numFmtId="9" fontId="3" fillId="0" borderId="12" xfId="2" applyFont="1" applyFill="1" applyBorder="1" applyAlignment="1">
      <alignment horizontal="left" vertical="center" wrapText="1"/>
    </xf>
    <xf numFmtId="49" fontId="3" fillId="0" borderId="12" xfId="0" applyNumberFormat="1" applyFont="1" applyBorder="1" applyAlignment="1">
      <alignment horizontal="left"/>
    </xf>
    <xf numFmtId="49" fontId="3" fillId="0" borderId="12" xfId="0" applyNumberFormat="1" applyFont="1" applyBorder="1" applyAlignment="1">
      <alignment horizontal="center"/>
    </xf>
    <xf numFmtId="49" fontId="4" fillId="0" borderId="13" xfId="0" applyNumberFormat="1" applyFont="1" applyBorder="1" applyAlignment="1">
      <alignment horizontal="left" wrapText="1"/>
    </xf>
    <xf numFmtId="49" fontId="3" fillId="0" borderId="14" xfId="0" applyNumberFormat="1" applyFont="1" applyBorder="1" applyAlignment="1">
      <alignment horizontal="left" wrapText="1"/>
    </xf>
    <xf numFmtId="164" fontId="3" fillId="0" borderId="15" xfId="1" applyNumberFormat="1" applyFont="1" applyFill="1" applyBorder="1" applyAlignment="1">
      <alignment horizontal="left"/>
    </xf>
    <xf numFmtId="9" fontId="3" fillId="0" borderId="15" xfId="2" applyFont="1" applyFill="1" applyBorder="1" applyAlignment="1">
      <alignment horizontal="left" vertical="center" wrapText="1"/>
    </xf>
    <xf numFmtId="49" fontId="3" fillId="0" borderId="15" xfId="0" applyNumberFormat="1" applyFont="1" applyBorder="1" applyAlignment="1">
      <alignment horizontal="left"/>
    </xf>
    <xf numFmtId="49" fontId="3" fillId="0" borderId="15" xfId="0" applyNumberFormat="1" applyFont="1" applyBorder="1" applyAlignment="1">
      <alignment horizontal="center"/>
    </xf>
    <xf numFmtId="49" fontId="4" fillId="0" borderId="16" xfId="0" applyNumberFormat="1" applyFont="1" applyBorder="1" applyAlignment="1">
      <alignment horizontal="left"/>
    </xf>
    <xf numFmtId="49" fontId="3" fillId="0" borderId="17" xfId="0" applyNumberFormat="1" applyFont="1" applyBorder="1" applyAlignment="1">
      <alignment horizontal="left" wrapText="1"/>
    </xf>
    <xf numFmtId="164" fontId="3" fillId="0" borderId="18" xfId="1" applyNumberFormat="1" applyFont="1" applyFill="1" applyBorder="1" applyAlignment="1">
      <alignment horizontal="left"/>
    </xf>
    <xf numFmtId="9" fontId="3" fillId="0" borderId="18" xfId="2" applyFont="1" applyFill="1" applyBorder="1" applyAlignment="1">
      <alignment horizontal="left" vertical="center" wrapText="1"/>
    </xf>
    <xf numFmtId="49" fontId="3" fillId="0" borderId="18" xfId="0" applyNumberFormat="1" applyFont="1" applyBorder="1" applyAlignment="1">
      <alignment horizontal="left"/>
    </xf>
    <xf numFmtId="49" fontId="3" fillId="0" borderId="18" xfId="0" applyNumberFormat="1" applyFont="1" applyBorder="1" applyAlignment="1">
      <alignment horizontal="center"/>
    </xf>
    <xf numFmtId="49" fontId="3" fillId="0" borderId="18" xfId="0" applyNumberFormat="1" applyFont="1" applyBorder="1" applyAlignment="1">
      <alignment horizontal="left" wrapText="1"/>
    </xf>
    <xf numFmtId="49" fontId="4" fillId="0" borderId="19" xfId="0" applyNumberFormat="1" applyFont="1" applyBorder="1" applyAlignment="1">
      <alignment horizontal="left"/>
    </xf>
    <xf numFmtId="49" fontId="3" fillId="0" borderId="20" xfId="0" applyNumberFormat="1" applyFont="1" applyBorder="1" applyAlignment="1">
      <alignment horizontal="left" wrapText="1"/>
    </xf>
    <xf numFmtId="164" fontId="3" fillId="0" borderId="21" xfId="1" applyNumberFormat="1" applyFont="1" applyFill="1" applyBorder="1" applyAlignment="1">
      <alignment horizontal="left"/>
    </xf>
    <xf numFmtId="49" fontId="3" fillId="0" borderId="1" xfId="0" applyNumberFormat="1" applyFont="1" applyBorder="1" applyAlignment="1">
      <alignment horizontal="left"/>
    </xf>
    <xf numFmtId="49" fontId="3" fillId="0" borderId="21" xfId="0" applyNumberFormat="1" applyFont="1" applyBorder="1" applyAlignment="1">
      <alignment horizontal="center"/>
    </xf>
    <xf numFmtId="49" fontId="3" fillId="0" borderId="22" xfId="0" applyNumberFormat="1" applyFont="1" applyBorder="1" applyAlignment="1">
      <alignment horizontal="left"/>
    </xf>
    <xf numFmtId="49" fontId="3" fillId="0" borderId="21" xfId="0" applyNumberFormat="1" applyFont="1" applyBorder="1" applyAlignment="1">
      <alignment horizontal="left"/>
    </xf>
    <xf numFmtId="49" fontId="4" fillId="0" borderId="23" xfId="0" applyNumberFormat="1" applyFont="1" applyBorder="1" applyAlignment="1">
      <alignment horizontal="left"/>
    </xf>
    <xf numFmtId="49" fontId="3" fillId="0" borderId="1" xfId="0" applyNumberFormat="1" applyFont="1" applyBorder="1" applyAlignment="1">
      <alignment horizontal="center"/>
    </xf>
    <xf numFmtId="49" fontId="3" fillId="0" borderId="24" xfId="0" applyNumberFormat="1" applyFont="1" applyBorder="1" applyAlignment="1">
      <alignment horizontal="left" wrapText="1"/>
    </xf>
    <xf numFmtId="49" fontId="4" fillId="0" borderId="25" xfId="0" applyNumberFormat="1" applyFont="1" applyBorder="1" applyAlignment="1">
      <alignment horizontal="left"/>
    </xf>
    <xf numFmtId="9" fontId="3" fillId="0" borderId="18" xfId="2" applyFont="1" applyFill="1" applyBorder="1" applyAlignment="1">
      <alignment horizontal="left" wrapText="1"/>
    </xf>
    <xf numFmtId="9" fontId="3" fillId="0" borderId="26" xfId="2" applyFont="1" applyFill="1" applyBorder="1" applyAlignment="1">
      <alignment horizontal="left" wrapText="1"/>
    </xf>
    <xf numFmtId="49" fontId="3" fillId="0" borderId="26" xfId="0" applyNumberFormat="1" applyFont="1" applyBorder="1" applyAlignment="1">
      <alignment horizontal="left"/>
    </xf>
    <xf numFmtId="49" fontId="3" fillId="0" borderId="26" xfId="0" applyNumberFormat="1" applyFont="1" applyBorder="1" applyAlignment="1">
      <alignment horizontal="center"/>
    </xf>
    <xf numFmtId="49" fontId="4" fillId="0" borderId="9" xfId="0" applyNumberFormat="1" applyFont="1" applyBorder="1" applyAlignment="1">
      <alignment horizontal="left" wrapText="1"/>
    </xf>
    <xf numFmtId="164" fontId="3" fillId="0" borderId="22" xfId="1" applyNumberFormat="1" applyFont="1" applyFill="1" applyBorder="1" applyAlignment="1">
      <alignment horizontal="left"/>
    </xf>
    <xf numFmtId="9" fontId="3" fillId="0" borderId="22" xfId="2" applyFont="1" applyFill="1" applyBorder="1" applyAlignment="1">
      <alignment horizontal="left" vertical="center" wrapText="1"/>
    </xf>
    <xf numFmtId="49" fontId="3" fillId="0" borderId="22" xfId="0" applyNumberFormat="1" applyFont="1" applyBorder="1" applyAlignment="1">
      <alignment horizontal="left" vertical="center" wrapText="1"/>
    </xf>
    <xf numFmtId="49" fontId="3" fillId="0" borderId="22" xfId="0" applyNumberFormat="1" applyFont="1" applyBorder="1" applyAlignment="1">
      <alignment horizontal="center"/>
    </xf>
    <xf numFmtId="49" fontId="4" fillId="0" borderId="25" xfId="0" applyNumberFormat="1" applyFont="1" applyBorder="1" applyAlignment="1">
      <alignment horizontal="left" wrapText="1"/>
    </xf>
    <xf numFmtId="49" fontId="3" fillId="0" borderId="15" xfId="0" applyNumberFormat="1" applyFont="1" applyBorder="1" applyAlignment="1">
      <alignment horizontal="left" vertical="center" wrapText="1"/>
    </xf>
    <xf numFmtId="49" fontId="3" fillId="0" borderId="15" xfId="0" applyNumberFormat="1" applyFont="1" applyBorder="1" applyAlignment="1">
      <alignment horizontal="left" wrapText="1"/>
    </xf>
    <xf numFmtId="0" fontId="4" fillId="0" borderId="23" xfId="0" applyFont="1" applyBorder="1"/>
    <xf numFmtId="6" fontId="3" fillId="0" borderId="1" xfId="0" applyNumberFormat="1" applyFont="1" applyBorder="1"/>
    <xf numFmtId="0" fontId="3" fillId="0" borderId="1" xfId="0" applyFont="1" applyBorder="1" applyAlignment="1">
      <alignment horizontal="left"/>
    </xf>
    <xf numFmtId="0" fontId="4" fillId="0" borderId="9" xfId="0" applyFont="1" applyBorder="1"/>
    <xf numFmtId="164" fontId="3" fillId="0" borderId="22" xfId="1" applyNumberFormat="1" applyFont="1" applyFill="1" applyBorder="1" applyAlignment="1">
      <alignment horizontal="left" wrapText="1"/>
    </xf>
    <xf numFmtId="0" fontId="3" fillId="0" borderId="22" xfId="0" applyFont="1" applyBorder="1"/>
    <xf numFmtId="0" fontId="3" fillId="0" borderId="22" xfId="0" applyFont="1" applyBorder="1" applyAlignment="1">
      <alignment wrapText="1"/>
    </xf>
    <xf numFmtId="0" fontId="4" fillId="0" borderId="25" xfId="0" applyFont="1" applyBorder="1"/>
    <xf numFmtId="164" fontId="3" fillId="0" borderId="15" xfId="1" applyNumberFormat="1" applyFont="1" applyFill="1" applyBorder="1" applyAlignment="1">
      <alignment horizontal="left" wrapText="1"/>
    </xf>
    <xf numFmtId="49" fontId="3" fillId="0" borderId="0" xfId="0" applyNumberFormat="1" applyFont="1" applyAlignment="1">
      <alignment horizontal="left" wrapText="1"/>
    </xf>
    <xf numFmtId="49" fontId="3" fillId="0" borderId="15" xfId="0" applyNumberFormat="1" applyFont="1" applyBorder="1" applyAlignment="1">
      <alignment horizontal="center" vertical="center" wrapText="1"/>
    </xf>
    <xf numFmtId="49" fontId="4" fillId="0" borderId="16" xfId="0" applyNumberFormat="1" applyFont="1" applyBorder="1" applyAlignment="1">
      <alignment horizontal="left" vertical="center" wrapText="1"/>
    </xf>
    <xf numFmtId="164" fontId="3" fillId="0" borderId="18" xfId="1" applyNumberFormat="1" applyFont="1" applyFill="1" applyBorder="1" applyAlignment="1">
      <alignment horizontal="left" wrapText="1"/>
    </xf>
    <xf numFmtId="49" fontId="3" fillId="0" borderId="18" xfId="0" applyNumberFormat="1" applyFont="1" applyBorder="1" applyAlignment="1">
      <alignment horizontal="left" vertical="center" wrapText="1"/>
    </xf>
    <xf numFmtId="49" fontId="3" fillId="0" borderId="18" xfId="0" applyNumberFormat="1" applyFont="1" applyBorder="1" applyAlignment="1">
      <alignment horizontal="center" vertical="center" wrapText="1"/>
    </xf>
    <xf numFmtId="49" fontId="4" fillId="0" borderId="19" xfId="0" applyNumberFormat="1" applyFont="1" applyBorder="1" applyAlignment="1">
      <alignment horizontal="left" vertical="center" wrapText="1"/>
    </xf>
    <xf numFmtId="49" fontId="4" fillId="0" borderId="0" xfId="0" applyNumberFormat="1" applyFont="1" applyAlignment="1">
      <alignment horizontal="center" wrapText="1"/>
    </xf>
    <xf numFmtId="49" fontId="4" fillId="3" borderId="27" xfId="0" applyNumberFormat="1" applyFont="1" applyFill="1" applyBorder="1" applyAlignment="1">
      <alignment horizontal="center" vertical="top" wrapText="1"/>
    </xf>
    <xf numFmtId="164" fontId="4" fillId="3" borderId="28" xfId="1" applyNumberFormat="1" applyFont="1" applyFill="1" applyBorder="1" applyAlignment="1">
      <alignment horizontal="center" vertical="top" wrapText="1"/>
    </xf>
    <xf numFmtId="49" fontId="4" fillId="3" borderId="28" xfId="0" applyNumberFormat="1" applyFont="1" applyFill="1" applyBorder="1" applyAlignment="1">
      <alignment horizontal="center" vertical="top" wrapText="1"/>
    </xf>
    <xf numFmtId="49" fontId="4" fillId="3" borderId="29" xfId="0" applyNumberFormat="1" applyFont="1" applyFill="1" applyBorder="1" applyAlignment="1">
      <alignment horizontal="center" vertical="top" wrapText="1"/>
    </xf>
    <xf numFmtId="0" fontId="0" fillId="2" borderId="0" xfId="0" applyFill="1"/>
    <xf numFmtId="49" fontId="3" fillId="0" borderId="0" xfId="0" applyNumberFormat="1" applyFont="1" applyAlignment="1">
      <alignment horizontal="left" vertical="center"/>
    </xf>
    <xf numFmtId="0" fontId="6" fillId="0" borderId="0" xfId="0" applyFont="1"/>
    <xf numFmtId="0" fontId="5" fillId="0" borderId="30" xfId="0" applyFont="1" applyBorder="1" applyAlignment="1">
      <alignment horizontal="center"/>
    </xf>
    <xf numFmtId="0" fontId="2" fillId="0" borderId="0" xfId="0" applyFont="1" applyAlignment="1">
      <alignment horizontal="left" vertical="top"/>
    </xf>
    <xf numFmtId="2" fontId="2" fillId="0" borderId="0" xfId="0" applyNumberFormat="1" applyFont="1" applyAlignment="1">
      <alignment horizontal="center"/>
    </xf>
    <xf numFmtId="0" fontId="0" fillId="0" borderId="0" xfId="0" applyAlignment="1">
      <alignment horizontal="left"/>
    </xf>
    <xf numFmtId="0" fontId="3" fillId="4" borderId="1" xfId="0" applyFont="1" applyFill="1" applyBorder="1" applyAlignment="1">
      <alignment horizontal="center"/>
    </xf>
    <xf numFmtId="0" fontId="6" fillId="0" borderId="0" xfId="0" applyFont="1" applyAlignment="1">
      <alignment horizontal="center" vertical="center"/>
    </xf>
    <xf numFmtId="0" fontId="8" fillId="0" borderId="0" xfId="0" applyFont="1"/>
    <xf numFmtId="0" fontId="7" fillId="0" borderId="0" xfId="3"/>
    <xf numFmtId="0" fontId="5" fillId="0" borderId="0" xfId="0" applyFont="1" applyAlignment="1">
      <alignment horizontal="center"/>
    </xf>
    <xf numFmtId="0" fontId="0" fillId="5" borderId="1" xfId="0" applyFill="1" applyBorder="1" applyAlignment="1">
      <alignment shrinkToFit="1"/>
    </xf>
    <xf numFmtId="0" fontId="0" fillId="0" borderId="1" xfId="0" applyBorder="1" applyAlignment="1">
      <alignment shrinkToFit="1"/>
    </xf>
    <xf numFmtId="0" fontId="0" fillId="0" borderId="22" xfId="0" applyBorder="1" applyAlignment="1">
      <alignment shrinkToFit="1"/>
    </xf>
    <xf numFmtId="0" fontId="0" fillId="0" borderId="22" xfId="0" applyBorder="1" applyAlignment="1">
      <alignment horizontal="center"/>
    </xf>
    <xf numFmtId="0" fontId="5" fillId="0" borderId="30" xfId="0" applyFont="1" applyBorder="1" applyAlignment="1">
      <alignment horizontal="center" vertical="center"/>
    </xf>
    <xf numFmtId="0" fontId="5" fillId="0" borderId="0" xfId="0" applyFont="1" applyAlignment="1">
      <alignment horizontal="center" vertical="center" wrapText="1"/>
    </xf>
    <xf numFmtId="0" fontId="9" fillId="5" borderId="1" xfId="0" applyFont="1" applyFill="1" applyBorder="1" applyAlignment="1">
      <alignment horizontal="center"/>
    </xf>
    <xf numFmtId="165" fontId="9" fillId="0" borderId="1" xfId="0" applyNumberFormat="1" applyFont="1" applyBorder="1" applyAlignment="1">
      <alignment horizontal="center" vertical="center"/>
    </xf>
    <xf numFmtId="165" fontId="0" fillId="0" borderId="22" xfId="0" applyNumberFormat="1" applyBorder="1"/>
    <xf numFmtId="0" fontId="0" fillId="5" borderId="0" xfId="0" applyFill="1"/>
    <xf numFmtId="0" fontId="10" fillId="0" borderId="1" xfId="0" applyFont="1" applyBorder="1" applyAlignment="1">
      <alignment horizontal="center" vertical="center" wrapText="1"/>
    </xf>
    <xf numFmtId="0" fontId="11" fillId="0" borderId="0" xfId="0" applyFont="1" applyAlignment="1">
      <alignment vertical="top" wrapText="1"/>
    </xf>
    <xf numFmtId="0" fontId="0" fillId="0" borderId="0" xfId="0" applyAlignment="1">
      <alignment wrapText="1"/>
    </xf>
    <xf numFmtId="165" fontId="0" fillId="0" borderId="1" xfId="0" applyNumberFormat="1" applyBorder="1"/>
    <xf numFmtId="165" fontId="9" fillId="0" borderId="0" xfId="0" applyNumberFormat="1" applyFont="1" applyAlignment="1">
      <alignment horizontal="center" vertical="center"/>
    </xf>
    <xf numFmtId="0" fontId="11" fillId="0" borderId="0" xfId="0" applyFont="1" applyAlignment="1">
      <alignment horizontal="left" vertical="top" wrapText="1"/>
    </xf>
    <xf numFmtId="49" fontId="3" fillId="0" borderId="4" xfId="0" applyNumberFormat="1" applyFont="1" applyBorder="1" applyAlignment="1">
      <alignment horizontal="left" wrapText="1"/>
    </xf>
    <xf numFmtId="0" fontId="3" fillId="0" borderId="3" xfId="0" applyFont="1" applyBorder="1" applyAlignment="1">
      <alignment wrapText="1"/>
    </xf>
    <xf numFmtId="0" fontId="3" fillId="0" borderId="2" xfId="0" applyFont="1" applyBorder="1" applyAlignment="1">
      <alignment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oneCellAnchor>
    <xdr:from>
      <xdr:col>6</xdr:col>
      <xdr:colOff>142874</xdr:colOff>
      <xdr:row>12</xdr:row>
      <xdr:rowOff>0</xdr:rowOff>
    </xdr:from>
    <xdr:ext cx="2722245" cy="1257300"/>
    <xdr:sp macro="" textlink="">
      <xdr:nvSpPr>
        <xdr:cNvPr id="2" name="TextBox 1">
          <a:extLst>
            <a:ext uri="{FF2B5EF4-FFF2-40B4-BE49-F238E27FC236}">
              <a16:creationId xmlns:a16="http://schemas.microsoft.com/office/drawing/2014/main" id="{A541AE47-1FB3-496C-B859-7533EE693ABE}"/>
            </a:ext>
          </a:extLst>
        </xdr:cNvPr>
        <xdr:cNvSpPr txBox="1"/>
      </xdr:nvSpPr>
      <xdr:spPr>
        <a:xfrm>
          <a:off x="8515349" y="2657475"/>
          <a:ext cx="2722245" cy="1257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Cost share is 75% of the total amount spent, up until the BMP cap is reached.</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19049</xdr:colOff>
      <xdr:row>1</xdr:row>
      <xdr:rowOff>0</xdr:rowOff>
    </xdr:from>
    <xdr:ext cx="4543426" cy="1083945"/>
    <xdr:sp macro="" textlink="">
      <xdr:nvSpPr>
        <xdr:cNvPr id="2" name="TextBox 1">
          <a:extLst>
            <a:ext uri="{FF2B5EF4-FFF2-40B4-BE49-F238E27FC236}">
              <a16:creationId xmlns:a16="http://schemas.microsoft.com/office/drawing/2014/main" id="{08B78C15-FDBE-4F63-8D14-0C3CA9FF9F57}"/>
            </a:ext>
          </a:extLst>
        </xdr:cNvPr>
        <xdr:cNvSpPr txBox="1"/>
      </xdr:nvSpPr>
      <xdr:spPr>
        <a:xfrm>
          <a:off x="19049" y="266700"/>
          <a:ext cx="4543426" cy="1083945"/>
        </a:xfrm>
        <a:prstGeom prst="rect">
          <a:avLst/>
        </a:prstGeom>
        <a:solidFill>
          <a:schemeClr val="bg2"/>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t>Cooperator Name:</a:t>
          </a:r>
          <a:r>
            <a:rPr lang="en-US" sz="1400" baseline="0"/>
            <a:t> </a:t>
          </a:r>
        </a:p>
        <a:p>
          <a:r>
            <a:rPr lang="en-US" sz="1400"/>
            <a:t>District:</a:t>
          </a:r>
          <a:br>
            <a:rPr lang="en-US" sz="1400"/>
          </a:br>
          <a:r>
            <a:rPr lang="en-US" sz="1400"/>
            <a:t>Application/Contract Number:</a:t>
          </a:r>
        </a:p>
        <a:p>
          <a:r>
            <a:rPr lang="en-US" sz="1400"/>
            <a:t>Date:</a:t>
          </a:r>
          <a:endParaRPr lang="en-US" sz="1100"/>
        </a:p>
        <a:p>
          <a:endParaRPr lang="en-US" sz="1100"/>
        </a:p>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0A6A1-24CC-4503-B270-51F3A96DC397}">
  <dimension ref="A1:A23"/>
  <sheetViews>
    <sheetView showGridLines="0" tabSelected="1" workbookViewId="0">
      <selection activeCell="A21" sqref="A20:A21"/>
    </sheetView>
  </sheetViews>
  <sheetFormatPr defaultRowHeight="14.4" x14ac:dyDescent="0.3"/>
  <cols>
    <col min="1" max="1" width="88.88671875" customWidth="1"/>
  </cols>
  <sheetData>
    <row r="1" spans="1:1" ht="21" x14ac:dyDescent="0.3">
      <c r="A1" s="112" t="s">
        <v>89</v>
      </c>
    </row>
    <row r="2" spans="1:1" ht="21" x14ac:dyDescent="0.3">
      <c r="A2" s="112" t="s">
        <v>82</v>
      </c>
    </row>
    <row r="4" spans="1:1" ht="18" x14ac:dyDescent="0.35">
      <c r="A4" s="113" t="s">
        <v>90</v>
      </c>
    </row>
    <row r="5" spans="1:1" ht="18" x14ac:dyDescent="0.35">
      <c r="A5" s="113"/>
    </row>
    <row r="6" spans="1:1" ht="18" x14ac:dyDescent="0.35">
      <c r="A6" s="113" t="s">
        <v>83</v>
      </c>
    </row>
    <row r="7" spans="1:1" ht="18" x14ac:dyDescent="0.35">
      <c r="A7" s="113"/>
    </row>
    <row r="8" spans="1:1" ht="18" x14ac:dyDescent="0.35">
      <c r="A8" s="113" t="s">
        <v>84</v>
      </c>
    </row>
    <row r="9" spans="1:1" ht="18" x14ac:dyDescent="0.35">
      <c r="A9" s="113"/>
    </row>
    <row r="10" spans="1:1" ht="18" x14ac:dyDescent="0.35">
      <c r="A10" s="113" t="s">
        <v>85</v>
      </c>
    </row>
    <row r="11" spans="1:1" ht="18" x14ac:dyDescent="0.35">
      <c r="A11" s="113"/>
    </row>
    <row r="12" spans="1:1" ht="18" x14ac:dyDescent="0.35">
      <c r="A12" s="113" t="s">
        <v>86</v>
      </c>
    </row>
    <row r="13" spans="1:1" ht="18" x14ac:dyDescent="0.35">
      <c r="A13" s="113"/>
    </row>
    <row r="14" spans="1:1" ht="18" x14ac:dyDescent="0.35">
      <c r="A14" s="113" t="s">
        <v>92</v>
      </c>
    </row>
    <row r="15" spans="1:1" ht="18" x14ac:dyDescent="0.35">
      <c r="A15" s="113"/>
    </row>
    <row r="16" spans="1:1" ht="18" x14ac:dyDescent="0.35">
      <c r="A16" s="113" t="s">
        <v>93</v>
      </c>
    </row>
    <row r="18" spans="1:1" ht="18" x14ac:dyDescent="0.35">
      <c r="A18" s="113" t="s">
        <v>94</v>
      </c>
    </row>
    <row r="22" spans="1:1" x14ac:dyDescent="0.3">
      <c r="A22" t="s">
        <v>87</v>
      </c>
    </row>
    <row r="23" spans="1:1" x14ac:dyDescent="0.3">
      <c r="A23" s="114" t="s">
        <v>88</v>
      </c>
    </row>
  </sheetData>
  <hyperlinks>
    <hyperlink ref="A23" r:id="rId1" xr:uid="{D670CFC9-7856-4332-ADA6-19508B8FFA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ABB07-B591-4945-B0CC-785522480796}">
  <dimension ref="A1:J30"/>
  <sheetViews>
    <sheetView workbookViewId="0">
      <selection activeCell="E13" sqref="E13"/>
    </sheetView>
  </sheetViews>
  <sheetFormatPr defaultRowHeight="14.4" x14ac:dyDescent="0.3"/>
  <cols>
    <col min="1" max="1" width="36.88671875" customWidth="1"/>
    <col min="2" max="2" width="52.21875" customWidth="1"/>
    <col min="3" max="3" width="17.109375" style="1" customWidth="1"/>
    <col min="4" max="4" width="17.109375" style="2" customWidth="1"/>
    <col min="5" max="5" width="9.33203125" style="1" customWidth="1"/>
    <col min="6" max="6" width="12.21875" style="1" customWidth="1"/>
    <col min="10" max="10" width="14.88671875" customWidth="1"/>
  </cols>
  <sheetData>
    <row r="1" spans="1:10" ht="44.4" customHeight="1" x14ac:dyDescent="0.3">
      <c r="A1" s="16" t="s">
        <v>34</v>
      </c>
      <c r="B1" s="16" t="s">
        <v>33</v>
      </c>
      <c r="C1" s="16" t="s">
        <v>32</v>
      </c>
      <c r="D1" s="18" t="s">
        <v>31</v>
      </c>
      <c r="E1" s="17" t="s">
        <v>30</v>
      </c>
      <c r="F1" s="16" t="s">
        <v>91</v>
      </c>
    </row>
    <row r="2" spans="1:10" x14ac:dyDescent="0.3">
      <c r="A2" s="13" t="s">
        <v>29</v>
      </c>
      <c r="B2" s="13" t="s">
        <v>29</v>
      </c>
      <c r="C2" s="15" t="s">
        <v>10</v>
      </c>
      <c r="D2" s="14">
        <v>1500</v>
      </c>
      <c r="E2" s="10">
        <v>0</v>
      </c>
      <c r="F2" s="9">
        <f>E2*D2</f>
        <v>0</v>
      </c>
    </row>
    <row r="3" spans="1:10" x14ac:dyDescent="0.3">
      <c r="A3" s="13" t="s">
        <v>28</v>
      </c>
      <c r="B3" s="13" t="s">
        <v>28</v>
      </c>
      <c r="C3" s="15" t="s">
        <v>10</v>
      </c>
      <c r="D3" s="14">
        <v>2750</v>
      </c>
      <c r="E3" s="10">
        <v>0</v>
      </c>
      <c r="F3" s="9">
        <f t="shared" ref="F3:F14" si="0">E3*D3</f>
        <v>0</v>
      </c>
    </row>
    <row r="4" spans="1:10" x14ac:dyDescent="0.3">
      <c r="A4" s="8" t="s">
        <v>26</v>
      </c>
      <c r="B4" s="8" t="s">
        <v>26</v>
      </c>
      <c r="C4" s="15" t="s">
        <v>10</v>
      </c>
      <c r="D4" s="14">
        <v>2750</v>
      </c>
      <c r="E4" s="10">
        <v>0</v>
      </c>
      <c r="F4" s="9">
        <f t="shared" si="0"/>
        <v>0</v>
      </c>
    </row>
    <row r="5" spans="1:10" x14ac:dyDescent="0.3">
      <c r="A5" s="12" t="s">
        <v>65</v>
      </c>
      <c r="B5" s="12" t="s">
        <v>25</v>
      </c>
      <c r="C5" s="11" t="s">
        <v>10</v>
      </c>
      <c r="D5" s="6">
        <v>2250</v>
      </c>
      <c r="E5" s="10">
        <v>0</v>
      </c>
      <c r="F5" s="9">
        <f t="shared" si="0"/>
        <v>0</v>
      </c>
    </row>
    <row r="6" spans="1:10" ht="18" x14ac:dyDescent="0.35">
      <c r="A6" s="12" t="s">
        <v>65</v>
      </c>
      <c r="B6" s="12" t="s">
        <v>24</v>
      </c>
      <c r="C6" s="11" t="s">
        <v>22</v>
      </c>
      <c r="D6" s="6">
        <v>1.56</v>
      </c>
      <c r="E6" s="10">
        <v>0</v>
      </c>
      <c r="F6" s="9">
        <f t="shared" si="0"/>
        <v>0</v>
      </c>
      <c r="G6" s="108"/>
      <c r="H6" s="108"/>
      <c r="J6" s="109"/>
    </row>
    <row r="7" spans="1:10" x14ac:dyDescent="0.3">
      <c r="A7" s="12" t="s">
        <v>65</v>
      </c>
      <c r="B7" s="12" t="s">
        <v>23</v>
      </c>
      <c r="C7" s="11" t="s">
        <v>22</v>
      </c>
      <c r="D7" s="6">
        <v>1.65</v>
      </c>
      <c r="E7" s="10">
        <v>0</v>
      </c>
      <c r="F7" s="9">
        <f t="shared" si="0"/>
        <v>0</v>
      </c>
      <c r="G7" s="110"/>
    </row>
    <row r="8" spans="1:10" ht="18" x14ac:dyDescent="0.35">
      <c r="A8" s="12" t="s">
        <v>65</v>
      </c>
      <c r="B8" s="12" t="s">
        <v>21</v>
      </c>
      <c r="C8" s="11" t="s">
        <v>10</v>
      </c>
      <c r="D8" s="6">
        <v>1000</v>
      </c>
      <c r="E8" s="10">
        <v>0</v>
      </c>
      <c r="F8" s="9">
        <f t="shared" si="0"/>
        <v>0</v>
      </c>
      <c r="J8" s="109"/>
    </row>
    <row r="9" spans="1:10" x14ac:dyDescent="0.3">
      <c r="A9" s="12" t="s">
        <v>65</v>
      </c>
      <c r="B9" s="12" t="s">
        <v>20</v>
      </c>
      <c r="C9" s="11" t="s">
        <v>10</v>
      </c>
      <c r="D9" s="6">
        <v>750</v>
      </c>
      <c r="E9" s="10">
        <v>0</v>
      </c>
      <c r="F9" s="9">
        <f t="shared" si="0"/>
        <v>0</v>
      </c>
    </row>
    <row r="10" spans="1:10" x14ac:dyDescent="0.3">
      <c r="A10" s="8" t="s">
        <v>49</v>
      </c>
      <c r="B10" s="8" t="s">
        <v>49</v>
      </c>
      <c r="C10" s="7" t="s">
        <v>4</v>
      </c>
      <c r="D10" s="6">
        <v>25000</v>
      </c>
      <c r="E10" s="10">
        <v>0</v>
      </c>
      <c r="F10" s="9">
        <f t="shared" si="0"/>
        <v>0</v>
      </c>
    </row>
    <row r="11" spans="1:10" x14ac:dyDescent="0.3">
      <c r="A11" s="8" t="s">
        <v>66</v>
      </c>
      <c r="B11" s="8" t="s">
        <v>66</v>
      </c>
      <c r="C11" s="7" t="s">
        <v>4</v>
      </c>
      <c r="D11" s="6">
        <v>25000</v>
      </c>
      <c r="E11" s="10">
        <v>0</v>
      </c>
      <c r="F11" s="9">
        <f t="shared" si="0"/>
        <v>0</v>
      </c>
    </row>
    <row r="12" spans="1:10" x14ac:dyDescent="0.3">
      <c r="A12" s="8" t="s">
        <v>67</v>
      </c>
      <c r="B12" s="8" t="s">
        <v>67</v>
      </c>
      <c r="C12" s="15" t="s">
        <v>4</v>
      </c>
      <c r="D12" s="14">
        <v>25000</v>
      </c>
      <c r="E12" s="10">
        <v>0</v>
      </c>
      <c r="F12" s="9">
        <f t="shared" si="0"/>
        <v>0</v>
      </c>
    </row>
    <row r="13" spans="1:10" x14ac:dyDescent="0.3">
      <c r="A13" s="13" t="s">
        <v>46</v>
      </c>
      <c r="B13" s="8" t="s">
        <v>19</v>
      </c>
      <c r="C13" s="7" t="s">
        <v>14</v>
      </c>
      <c r="D13" s="6">
        <v>25000</v>
      </c>
      <c r="E13" s="10">
        <v>0</v>
      </c>
      <c r="F13" s="9">
        <f t="shared" si="0"/>
        <v>0</v>
      </c>
    </row>
    <row r="14" spans="1:10" x14ac:dyDescent="0.3">
      <c r="A14" s="13" t="s">
        <v>46</v>
      </c>
      <c r="B14" s="8" t="s">
        <v>18</v>
      </c>
      <c r="C14" s="7" t="s">
        <v>14</v>
      </c>
      <c r="D14" s="6">
        <v>25000</v>
      </c>
      <c r="E14" s="10">
        <v>0</v>
      </c>
      <c r="F14" s="9">
        <f t="shared" si="0"/>
        <v>0</v>
      </c>
    </row>
    <row r="15" spans="1:10" x14ac:dyDescent="0.3">
      <c r="A15" s="8" t="s">
        <v>17</v>
      </c>
      <c r="B15" s="8" t="s">
        <v>16</v>
      </c>
      <c r="C15" s="7" t="s">
        <v>14</v>
      </c>
      <c r="D15" s="6">
        <v>16.899999999999999</v>
      </c>
      <c r="E15" s="10">
        <v>0</v>
      </c>
      <c r="F15" s="9">
        <f t="shared" ref="F15:F16" si="1">(E15*D15)</f>
        <v>0</v>
      </c>
    </row>
    <row r="16" spans="1:10" x14ac:dyDescent="0.3">
      <c r="A16" s="8" t="s">
        <v>17</v>
      </c>
      <c r="B16" s="8" t="s">
        <v>15</v>
      </c>
      <c r="C16" s="7" t="s">
        <v>14</v>
      </c>
      <c r="D16" s="6">
        <v>23</v>
      </c>
      <c r="E16" s="10">
        <v>0</v>
      </c>
      <c r="F16" s="9">
        <f t="shared" si="1"/>
        <v>0</v>
      </c>
    </row>
    <row r="17" spans="1:7" x14ac:dyDescent="0.3">
      <c r="A17" s="8" t="s">
        <v>13</v>
      </c>
      <c r="B17" s="8" t="s">
        <v>12</v>
      </c>
      <c r="C17" s="7" t="s">
        <v>10</v>
      </c>
      <c r="D17" s="6">
        <v>400</v>
      </c>
      <c r="E17" s="10">
        <v>0</v>
      </c>
      <c r="F17" s="9">
        <f>(E17*D17)</f>
        <v>0</v>
      </c>
    </row>
    <row r="18" spans="1:7" x14ac:dyDescent="0.3">
      <c r="A18" s="8" t="s">
        <v>13</v>
      </c>
      <c r="B18" s="8" t="s">
        <v>11</v>
      </c>
      <c r="C18" s="7" t="s">
        <v>10</v>
      </c>
      <c r="D18" s="6">
        <v>100</v>
      </c>
      <c r="E18" s="10">
        <v>0</v>
      </c>
      <c r="F18" s="9">
        <f>(E18*D18)</f>
        <v>0</v>
      </c>
    </row>
    <row r="19" spans="1:7" ht="18" customHeight="1" x14ac:dyDescent="0.3">
      <c r="A19" s="8" t="s">
        <v>13</v>
      </c>
      <c r="B19" s="13" t="s">
        <v>9</v>
      </c>
      <c r="C19" s="7" t="s">
        <v>10</v>
      </c>
      <c r="D19" s="6">
        <v>75</v>
      </c>
      <c r="E19" s="10">
        <v>0</v>
      </c>
      <c r="F19" s="9">
        <f>(E19*D19)</f>
        <v>0</v>
      </c>
    </row>
    <row r="20" spans="1:7" x14ac:dyDescent="0.3">
      <c r="A20" s="8" t="s">
        <v>42</v>
      </c>
      <c r="B20" s="8" t="s">
        <v>42</v>
      </c>
      <c r="C20" s="7" t="s">
        <v>4</v>
      </c>
      <c r="D20" s="6">
        <v>25000</v>
      </c>
      <c r="E20" s="10">
        <v>0</v>
      </c>
      <c r="F20" s="9">
        <f t="shared" ref="F20:F27" si="2">(E20*D20)</f>
        <v>0</v>
      </c>
    </row>
    <row r="21" spans="1:7" x14ac:dyDescent="0.3">
      <c r="A21" s="8" t="s">
        <v>68</v>
      </c>
      <c r="B21" s="8" t="s">
        <v>68</v>
      </c>
      <c r="C21" s="7" t="s">
        <v>4</v>
      </c>
      <c r="D21" s="6">
        <v>25000</v>
      </c>
      <c r="E21" s="10">
        <v>0</v>
      </c>
      <c r="F21" s="9">
        <f t="shared" si="2"/>
        <v>0</v>
      </c>
    </row>
    <row r="22" spans="1:7" x14ac:dyDescent="0.3">
      <c r="A22" s="13" t="s">
        <v>69</v>
      </c>
      <c r="B22" s="13" t="s">
        <v>69</v>
      </c>
      <c r="C22" s="7" t="s">
        <v>4</v>
      </c>
      <c r="D22" s="6">
        <v>25000</v>
      </c>
      <c r="E22" s="10">
        <v>0</v>
      </c>
      <c r="F22" s="9">
        <f t="shared" si="2"/>
        <v>0</v>
      </c>
    </row>
    <row r="23" spans="1:7" x14ac:dyDescent="0.3">
      <c r="A23" s="8" t="s">
        <v>70</v>
      </c>
      <c r="B23" s="8" t="s">
        <v>70</v>
      </c>
      <c r="C23" s="7" t="s">
        <v>4</v>
      </c>
      <c r="D23" s="6">
        <v>25000</v>
      </c>
      <c r="E23" s="10">
        <v>0</v>
      </c>
      <c r="F23" s="9">
        <f t="shared" si="2"/>
        <v>0</v>
      </c>
    </row>
    <row r="24" spans="1:7" x14ac:dyDescent="0.3">
      <c r="A24" s="8" t="s">
        <v>71</v>
      </c>
      <c r="B24" s="8" t="s">
        <v>71</v>
      </c>
      <c r="C24" s="7" t="s">
        <v>4</v>
      </c>
      <c r="D24" s="6">
        <v>25000</v>
      </c>
      <c r="E24" s="10">
        <v>0</v>
      </c>
      <c r="F24" s="9">
        <f t="shared" si="2"/>
        <v>0</v>
      </c>
    </row>
    <row r="25" spans="1:7" x14ac:dyDescent="0.3">
      <c r="A25" s="8" t="s">
        <v>8</v>
      </c>
      <c r="B25" s="12" t="s">
        <v>107</v>
      </c>
      <c r="C25" s="11" t="s">
        <v>6</v>
      </c>
      <c r="D25" s="6">
        <v>150</v>
      </c>
      <c r="E25" s="10">
        <v>0</v>
      </c>
      <c r="F25" s="9">
        <f>IF(E25&gt;134,19950,E25*D25)</f>
        <v>0</v>
      </c>
      <c r="G25" t="s">
        <v>106</v>
      </c>
    </row>
    <row r="26" spans="1:7" x14ac:dyDescent="0.3">
      <c r="A26" s="13" t="s">
        <v>5</v>
      </c>
      <c r="B26" s="13"/>
      <c r="C26" s="7" t="s">
        <v>4</v>
      </c>
      <c r="D26" s="6">
        <v>4000</v>
      </c>
      <c r="E26" s="10">
        <v>0</v>
      </c>
      <c r="F26" s="9">
        <f t="shared" si="2"/>
        <v>0</v>
      </c>
    </row>
    <row r="27" spans="1:7" x14ac:dyDescent="0.3">
      <c r="A27" s="13" t="s">
        <v>3</v>
      </c>
      <c r="B27" s="13" t="s">
        <v>3</v>
      </c>
      <c r="C27" s="7" t="s">
        <v>0</v>
      </c>
      <c r="D27" s="6">
        <v>5000</v>
      </c>
      <c r="E27" s="10">
        <v>0</v>
      </c>
      <c r="F27" s="9">
        <f t="shared" si="2"/>
        <v>0</v>
      </c>
    </row>
    <row r="28" spans="1:7" s="4" customFormat="1" x14ac:dyDescent="0.3">
      <c r="A28" s="13" t="s">
        <v>2</v>
      </c>
      <c r="B28" s="8" t="s">
        <v>1</v>
      </c>
      <c r="C28" s="7" t="s">
        <v>0</v>
      </c>
      <c r="D28" s="6"/>
      <c r="E28" s="111"/>
      <c r="F28" s="5">
        <f>IF(F5&gt;0,0.15*F5,IF(F6&gt;0,0.15*F6,IF(F7&gt;0,0.15*F7,IF(F11&gt;0,0.15*F11,IF(F12&gt;0,0.15*F12,IF(F15&gt;0,0.15*F15,IF(F16&gt;0,0.15*F16,IF(F21&gt;0,0.15*F21,IF(F22&gt;0,0.15*F22,IF(F23&gt;0,0.15*F23,IF(F24&gt;0,0.15*F24,IF(F26&gt;0,0.15*F26)*0)))))))))))</f>
        <v>0</v>
      </c>
    </row>
    <row r="29" spans="1:7" ht="35.4" customHeight="1" x14ac:dyDescent="0.3"/>
    <row r="30" spans="1:7" x14ac:dyDescent="0.3">
      <c r="C30" s="3"/>
    </row>
  </sheetData>
  <pageMargins left="0.7" right="0.7" top="0.75" bottom="0.75" header="0.3" footer="0.3"/>
  <pageSetup orientation="portrait" r:id="rId1"/>
  <ignoredErrors>
    <ignoredError sqref="F2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B5013-BF5C-47A8-B344-C561D0431F9E}">
  <sheetPr>
    <pageSetUpPr fitToPage="1"/>
  </sheetPr>
  <dimension ref="A1:E29"/>
  <sheetViews>
    <sheetView showGridLines="0" workbookViewId="0">
      <selection activeCell="B10" sqref="B10"/>
    </sheetView>
  </sheetViews>
  <sheetFormatPr defaultRowHeight="14.4" x14ac:dyDescent="0.3"/>
  <cols>
    <col min="1" max="1" width="31.109375" customWidth="1"/>
    <col min="2" max="2" width="35.6640625" customWidth="1"/>
    <col min="3" max="3" width="8.44140625" bestFit="1" customWidth="1"/>
    <col min="4" max="4" width="11.88671875" customWidth="1"/>
    <col min="5" max="5" width="10.6640625" customWidth="1"/>
  </cols>
  <sheetData>
    <row r="1" spans="1:5" ht="21" x14ac:dyDescent="0.4">
      <c r="A1" s="106" t="s">
        <v>76</v>
      </c>
    </row>
    <row r="2" spans="1:5" x14ac:dyDescent="0.3">
      <c r="B2" s="125"/>
      <c r="C2" s="125"/>
    </row>
    <row r="3" spans="1:5" x14ac:dyDescent="0.3">
      <c r="B3" s="125"/>
      <c r="C3" s="125"/>
    </row>
    <row r="4" spans="1:5" x14ac:dyDescent="0.3">
      <c r="B4" s="125"/>
      <c r="C4" s="125"/>
    </row>
    <row r="5" spans="1:5" x14ac:dyDescent="0.3">
      <c r="B5" s="125"/>
      <c r="C5" s="125"/>
    </row>
    <row r="6" spans="1:5" x14ac:dyDescent="0.3">
      <c r="B6" s="125"/>
      <c r="C6" s="125"/>
    </row>
    <row r="7" spans="1:5" x14ac:dyDescent="0.3">
      <c r="B7" s="125"/>
      <c r="C7" s="125"/>
    </row>
    <row r="9" spans="1:5" ht="15" thickBot="1" x14ac:dyDescent="0.35">
      <c r="A9" s="115" t="s">
        <v>99</v>
      </c>
      <c r="B9" s="107" t="s">
        <v>78</v>
      </c>
      <c r="C9" s="107" t="s">
        <v>30</v>
      </c>
      <c r="D9" s="107" t="s">
        <v>79</v>
      </c>
      <c r="E9" s="120" t="s">
        <v>96</v>
      </c>
    </row>
    <row r="10" spans="1:5" x14ac:dyDescent="0.3">
      <c r="A10" s="116" t="str" cm="1">
        <f t="array" ref="A10:A18">Data!F2:F10</f>
        <v/>
      </c>
      <c r="B10" s="118" t="str" cm="1">
        <f t="array" ref="B10:B18">Data!G2:G10</f>
        <v/>
      </c>
      <c r="C10" s="118" t="str" cm="1">
        <f t="array" ref="C10:C18">Data!J2:J10</f>
        <v/>
      </c>
      <c r="D10" s="119" t="str" cm="1">
        <f t="array" ref="D10:D18">Data!H2:H10</f>
        <v/>
      </c>
      <c r="E10" s="124" t="str" cm="1">
        <f t="array" ref="E10:E18">Data!I2:I10</f>
        <v/>
      </c>
    </row>
    <row r="11" spans="1:5" x14ac:dyDescent="0.3">
      <c r="A11" s="116">
        <v>0</v>
      </c>
      <c r="B11" s="118">
        <v>0</v>
      </c>
      <c r="C11" s="118">
        <v>0</v>
      </c>
      <c r="D11" s="119">
        <v>0</v>
      </c>
      <c r="E11" s="124">
        <v>0</v>
      </c>
    </row>
    <row r="12" spans="1:5" x14ac:dyDescent="0.3">
      <c r="A12" s="116">
        <v>0</v>
      </c>
      <c r="B12" s="118">
        <v>0</v>
      </c>
      <c r="C12" s="118">
        <v>0</v>
      </c>
      <c r="D12" s="119">
        <v>0</v>
      </c>
      <c r="E12" s="124">
        <v>0</v>
      </c>
    </row>
    <row r="13" spans="1:5" x14ac:dyDescent="0.3">
      <c r="A13" s="116">
        <v>0</v>
      </c>
      <c r="B13" s="118">
        <v>0</v>
      </c>
      <c r="C13" s="118">
        <v>0</v>
      </c>
      <c r="D13" s="119">
        <v>0</v>
      </c>
      <c r="E13" s="124">
        <v>0</v>
      </c>
    </row>
    <row r="14" spans="1:5" x14ac:dyDescent="0.3">
      <c r="A14" s="116">
        <v>0</v>
      </c>
      <c r="B14" s="118">
        <v>0</v>
      </c>
      <c r="C14" s="118">
        <v>0</v>
      </c>
      <c r="D14" s="119">
        <v>0</v>
      </c>
      <c r="E14" s="124">
        <v>0</v>
      </c>
    </row>
    <row r="15" spans="1:5" x14ac:dyDescent="0.3">
      <c r="A15" s="117">
        <v>0</v>
      </c>
      <c r="B15" s="118">
        <v>0</v>
      </c>
      <c r="C15" s="118">
        <v>0</v>
      </c>
      <c r="D15" s="119">
        <v>0</v>
      </c>
      <c r="E15" s="124">
        <v>0</v>
      </c>
    </row>
    <row r="16" spans="1:5" x14ac:dyDescent="0.3">
      <c r="A16" s="117">
        <v>0</v>
      </c>
      <c r="B16" s="118">
        <v>0</v>
      </c>
      <c r="C16" s="118">
        <v>0</v>
      </c>
      <c r="D16" s="119">
        <v>0</v>
      </c>
      <c r="E16" s="124">
        <v>0</v>
      </c>
    </row>
    <row r="17" spans="1:5" x14ac:dyDescent="0.3">
      <c r="A17" s="117">
        <v>0</v>
      </c>
      <c r="B17" s="118">
        <v>0</v>
      </c>
      <c r="C17" s="118">
        <v>0</v>
      </c>
      <c r="D17" s="119">
        <v>0</v>
      </c>
      <c r="E17" s="124">
        <v>0</v>
      </c>
    </row>
    <row r="18" spans="1:5" x14ac:dyDescent="0.3">
      <c r="A18" s="117">
        <v>0</v>
      </c>
      <c r="B18" s="118">
        <v>0</v>
      </c>
      <c r="C18" s="118">
        <v>0</v>
      </c>
      <c r="D18" s="119">
        <v>0</v>
      </c>
      <c r="E18" s="124">
        <v>0</v>
      </c>
    </row>
    <row r="19" spans="1:5" x14ac:dyDescent="0.3">
      <c r="D19" s="3" t="s">
        <v>80</v>
      </c>
      <c r="E19" s="129">
        <f>'CCAP Calculator'!F28</f>
        <v>0</v>
      </c>
    </row>
    <row r="20" spans="1:5" x14ac:dyDescent="0.3">
      <c r="D20" s="3" t="s">
        <v>98</v>
      </c>
      <c r="E20" s="129">
        <f>SUM(E10:E19)</f>
        <v>0</v>
      </c>
    </row>
    <row r="22" spans="1:5" x14ac:dyDescent="0.3">
      <c r="A22" s="121" t="s">
        <v>77</v>
      </c>
      <c r="B22" s="121" t="s">
        <v>97</v>
      </c>
      <c r="C22" s="121"/>
    </row>
    <row r="23" spans="1:5" ht="21" x14ac:dyDescent="0.4">
      <c r="A23" s="122">
        <v>75</v>
      </c>
      <c r="B23" s="123">
        <f>E20*0.75</f>
        <v>0</v>
      </c>
      <c r="C23" s="130"/>
    </row>
    <row r="24" spans="1:5" ht="21" x14ac:dyDescent="0.3">
      <c r="A24" s="126" t="s">
        <v>81</v>
      </c>
      <c r="B24" s="123">
        <f>IF(B23&gt;35000,35000,0)</f>
        <v>0</v>
      </c>
      <c r="C24" s="130"/>
    </row>
    <row r="25" spans="1:5" x14ac:dyDescent="0.3">
      <c r="B25" s="4"/>
      <c r="C25" s="4"/>
    </row>
    <row r="26" spans="1:5" ht="50.4" customHeight="1" x14ac:dyDescent="0.3">
      <c r="A26" s="131" t="s">
        <v>101</v>
      </c>
      <c r="B26" s="131"/>
      <c r="C26" s="131"/>
      <c r="D26" s="131"/>
      <c r="E26" s="131"/>
    </row>
    <row r="27" spans="1:5" ht="14.4" customHeight="1" x14ac:dyDescent="0.3">
      <c r="B27" s="128"/>
      <c r="C27" s="128"/>
    </row>
    <row r="28" spans="1:5" x14ac:dyDescent="0.3">
      <c r="A28" s="127"/>
      <c r="B28" s="128"/>
      <c r="C28" s="128"/>
    </row>
    <row r="29" spans="1:5" x14ac:dyDescent="0.3">
      <c r="A29" s="127"/>
    </row>
  </sheetData>
  <mergeCells count="1">
    <mergeCell ref="A26:E26"/>
  </mergeCells>
  <pageMargins left="0.7" right="0.7" top="0.75" bottom="0.75" header="0.3" footer="0.3"/>
  <pageSetup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9BA3-C8FD-4106-8C15-03D85907B4D1}">
  <dimension ref="A1:K28"/>
  <sheetViews>
    <sheetView workbookViewId="0">
      <selection activeCell="F18" sqref="F18"/>
    </sheetView>
  </sheetViews>
  <sheetFormatPr defaultRowHeight="14.4" x14ac:dyDescent="0.3"/>
  <cols>
    <col min="1" max="1" width="24.5546875" customWidth="1"/>
    <col min="2" max="2" width="38.6640625" customWidth="1"/>
    <col min="4" max="4" width="10.33203125" customWidth="1"/>
    <col min="5" max="5" width="16.44140625" customWidth="1"/>
    <col min="6" max="6" width="27.6640625" customWidth="1"/>
    <col min="7" max="7" width="35.33203125" customWidth="1"/>
    <col min="8" max="8" width="25.6640625" customWidth="1"/>
    <col min="9" max="10" width="21.77734375" customWidth="1"/>
    <col min="11" max="11" width="32.6640625" customWidth="1"/>
  </cols>
  <sheetData>
    <row r="1" spans="1:11" ht="28.8" x14ac:dyDescent="0.3">
      <c r="A1" t="s">
        <v>95</v>
      </c>
      <c r="B1" s="16" t="s">
        <v>33</v>
      </c>
      <c r="C1" s="16" t="s">
        <v>32</v>
      </c>
      <c r="D1" t="s">
        <v>30</v>
      </c>
      <c r="E1" t="s">
        <v>72</v>
      </c>
      <c r="F1" t="s">
        <v>100</v>
      </c>
      <c r="G1" t="s">
        <v>73</v>
      </c>
      <c r="H1" t="s">
        <v>74</v>
      </c>
      <c r="I1" t="s">
        <v>75</v>
      </c>
      <c r="J1" t="s">
        <v>103</v>
      </c>
    </row>
    <row r="2" spans="1:11" x14ac:dyDescent="0.3">
      <c r="A2" s="8" t="s">
        <v>29</v>
      </c>
      <c r="B2" s="13" t="s">
        <v>29</v>
      </c>
      <c r="C2" s="15" t="s">
        <v>10</v>
      </c>
      <c r="D2">
        <f>'CCAP Calculator'!E2</f>
        <v>0</v>
      </c>
      <c r="E2">
        <f>'CCAP Calculator'!F2</f>
        <v>0</v>
      </c>
      <c r="F2" s="104" t="str" cm="1">
        <f t="array" ref="F2">_xlfn._xlws.FILTER(A2:A28,D2:D28&gt;0,"")</f>
        <v/>
      </c>
      <c r="G2" s="104" t="str" cm="1">
        <f t="array" ref="G2">_xlfn._xlws.FILTER(B2:B27,D2:D27&gt;0,"")</f>
        <v/>
      </c>
      <c r="H2" s="104" t="str" cm="1">
        <f t="array" ref="H2">_xlfn._xlws.FILTER(C2:C27,D2:D27&gt;0,"")</f>
        <v/>
      </c>
      <c r="I2" s="104" t="str" cm="1">
        <f t="array" ref="I2">_xlfn._xlws.FILTER(E2:E27,D2:D27&gt;0,"")</f>
        <v/>
      </c>
      <c r="J2" s="104" t="str" cm="1">
        <f t="array" ref="J2">_xlfn._xlws.FILTER(D2:D27,D2:D27&gt;0,"")</f>
        <v/>
      </c>
      <c r="K2" s="13"/>
    </row>
    <row r="3" spans="1:11" x14ac:dyDescent="0.3">
      <c r="A3" s="8" t="s">
        <v>28</v>
      </c>
      <c r="B3" s="13" t="s">
        <v>28</v>
      </c>
      <c r="C3" s="15" t="s">
        <v>10</v>
      </c>
      <c r="D3">
        <f>'CCAP Calculator'!E3</f>
        <v>0</v>
      </c>
      <c r="E3">
        <f>'CCAP Calculator'!F3</f>
        <v>0</v>
      </c>
      <c r="K3" s="13"/>
    </row>
    <row r="4" spans="1:11" x14ac:dyDescent="0.3">
      <c r="A4" s="8" t="s">
        <v>26</v>
      </c>
      <c r="B4" s="8" t="s">
        <v>26</v>
      </c>
      <c r="C4" s="15" t="s">
        <v>10</v>
      </c>
      <c r="D4">
        <f>'CCAP Calculator'!E4</f>
        <v>0</v>
      </c>
      <c r="E4">
        <f>'CCAP Calculator'!F4</f>
        <v>0</v>
      </c>
      <c r="K4" s="8"/>
    </row>
    <row r="5" spans="1:11" x14ac:dyDescent="0.3">
      <c r="A5" s="12" t="s">
        <v>65</v>
      </c>
      <c r="B5" s="12" t="s">
        <v>25</v>
      </c>
      <c r="C5" s="11" t="s">
        <v>10</v>
      </c>
      <c r="D5">
        <f>'CCAP Calculator'!E5</f>
        <v>0</v>
      </c>
      <c r="E5">
        <f>'CCAP Calculator'!F5</f>
        <v>0</v>
      </c>
      <c r="K5" s="8"/>
    </row>
    <row r="6" spans="1:11" x14ac:dyDescent="0.3">
      <c r="A6" s="12" t="s">
        <v>65</v>
      </c>
      <c r="B6" s="12" t="s">
        <v>24</v>
      </c>
      <c r="C6" s="11" t="s">
        <v>22</v>
      </c>
      <c r="D6">
        <f>'CCAP Calculator'!E6</f>
        <v>0</v>
      </c>
      <c r="E6">
        <f>'CCAP Calculator'!F6</f>
        <v>0</v>
      </c>
      <c r="K6" s="8"/>
    </row>
    <row r="7" spans="1:11" x14ac:dyDescent="0.3">
      <c r="A7" s="12" t="s">
        <v>65</v>
      </c>
      <c r="B7" s="12" t="s">
        <v>23</v>
      </c>
      <c r="C7" s="11" t="s">
        <v>22</v>
      </c>
      <c r="D7">
        <f>'CCAP Calculator'!E7</f>
        <v>0</v>
      </c>
      <c r="E7">
        <f>'CCAP Calculator'!F7</f>
        <v>0</v>
      </c>
      <c r="K7" s="8"/>
    </row>
    <row r="8" spans="1:11" x14ac:dyDescent="0.3">
      <c r="A8" s="12" t="s">
        <v>65</v>
      </c>
      <c r="B8" s="12" t="s">
        <v>21</v>
      </c>
      <c r="C8" s="11" t="s">
        <v>10</v>
      </c>
      <c r="D8">
        <f>'CCAP Calculator'!E8</f>
        <v>0</v>
      </c>
      <c r="E8">
        <f>'CCAP Calculator'!F8</f>
        <v>0</v>
      </c>
      <c r="K8" s="13"/>
    </row>
    <row r="9" spans="1:11" x14ac:dyDescent="0.3">
      <c r="A9" s="12" t="s">
        <v>65</v>
      </c>
      <c r="B9" s="12" t="s">
        <v>20</v>
      </c>
      <c r="C9" s="11" t="s">
        <v>10</v>
      </c>
      <c r="D9">
        <f>'CCAP Calculator'!E9</f>
        <v>0</v>
      </c>
      <c r="E9">
        <f>'CCAP Calculator'!F9</f>
        <v>0</v>
      </c>
      <c r="K9" s="8"/>
    </row>
    <row r="10" spans="1:11" x14ac:dyDescent="0.3">
      <c r="A10" s="8" t="s">
        <v>49</v>
      </c>
      <c r="B10" s="8" t="s">
        <v>49</v>
      </c>
      <c r="C10" s="7" t="s">
        <v>4</v>
      </c>
      <c r="D10">
        <f>'CCAP Calculator'!E10</f>
        <v>0</v>
      </c>
      <c r="E10">
        <f>'CCAP Calculator'!F10</f>
        <v>0</v>
      </c>
      <c r="K10" s="8"/>
    </row>
    <row r="11" spans="1:11" x14ac:dyDescent="0.3">
      <c r="A11" s="8" t="s">
        <v>66</v>
      </c>
      <c r="B11" s="8" t="s">
        <v>66</v>
      </c>
      <c r="C11" s="7" t="s">
        <v>4</v>
      </c>
      <c r="D11">
        <f>'CCAP Calculator'!E11</f>
        <v>0</v>
      </c>
      <c r="E11">
        <f>'CCAP Calculator'!F11</f>
        <v>0</v>
      </c>
      <c r="K11" s="8"/>
    </row>
    <row r="12" spans="1:11" x14ac:dyDescent="0.3">
      <c r="A12" s="8" t="s">
        <v>67</v>
      </c>
      <c r="B12" s="8" t="s">
        <v>67</v>
      </c>
      <c r="C12" s="15" t="s">
        <v>4</v>
      </c>
      <c r="D12">
        <f>'CCAP Calculator'!E12</f>
        <v>0</v>
      </c>
      <c r="E12">
        <f>'CCAP Calculator'!F12</f>
        <v>0</v>
      </c>
      <c r="K12" s="8"/>
    </row>
    <row r="13" spans="1:11" x14ac:dyDescent="0.3">
      <c r="A13" s="8" t="s">
        <v>46</v>
      </c>
      <c r="B13" s="8" t="s">
        <v>19</v>
      </c>
      <c r="C13" s="7" t="s">
        <v>14</v>
      </c>
      <c r="D13">
        <f>'CCAP Calculator'!E13</f>
        <v>0</v>
      </c>
      <c r="E13">
        <f>'CCAP Calculator'!F13</f>
        <v>0</v>
      </c>
      <c r="K13" s="13"/>
    </row>
    <row r="14" spans="1:11" x14ac:dyDescent="0.3">
      <c r="A14" s="8" t="s">
        <v>46</v>
      </c>
      <c r="B14" s="8" t="s">
        <v>18</v>
      </c>
      <c r="C14" s="7" t="s">
        <v>14</v>
      </c>
      <c r="D14">
        <f>'CCAP Calculator'!E14</f>
        <v>0</v>
      </c>
      <c r="E14">
        <f>'CCAP Calculator'!F14</f>
        <v>0</v>
      </c>
      <c r="K14" s="8"/>
    </row>
    <row r="15" spans="1:11" x14ac:dyDescent="0.3">
      <c r="A15" s="8" t="s">
        <v>17</v>
      </c>
      <c r="B15" s="8" t="s">
        <v>16</v>
      </c>
      <c r="C15" s="7" t="s">
        <v>14</v>
      </c>
      <c r="D15">
        <f>'CCAP Calculator'!E15</f>
        <v>0</v>
      </c>
      <c r="E15">
        <f>'CCAP Calculator'!F15</f>
        <v>0</v>
      </c>
      <c r="K15" s="8"/>
    </row>
    <row r="16" spans="1:11" x14ac:dyDescent="0.3">
      <c r="A16" s="8" t="s">
        <v>17</v>
      </c>
      <c r="B16" s="8" t="s">
        <v>15</v>
      </c>
      <c r="C16" s="7" t="s">
        <v>14</v>
      </c>
      <c r="D16">
        <f>'CCAP Calculator'!E16</f>
        <v>0</v>
      </c>
      <c r="E16">
        <f>'CCAP Calculator'!F16</f>
        <v>0</v>
      </c>
      <c r="K16" s="8"/>
    </row>
    <row r="17" spans="1:11" x14ac:dyDescent="0.3">
      <c r="A17" s="8" t="s">
        <v>13</v>
      </c>
      <c r="B17" s="8" t="s">
        <v>12</v>
      </c>
      <c r="C17" s="7" t="s">
        <v>10</v>
      </c>
      <c r="D17">
        <f>'CCAP Calculator'!E17</f>
        <v>0</v>
      </c>
      <c r="E17">
        <f>'CCAP Calculator'!F17</f>
        <v>0</v>
      </c>
      <c r="K17" s="13"/>
    </row>
    <row r="18" spans="1:11" x14ac:dyDescent="0.3">
      <c r="A18" s="8" t="s">
        <v>13</v>
      </c>
      <c r="B18" s="8" t="s">
        <v>11</v>
      </c>
      <c r="C18" s="7" t="s">
        <v>10</v>
      </c>
      <c r="D18">
        <f>'CCAP Calculator'!E18</f>
        <v>0</v>
      </c>
      <c r="E18">
        <f>'CCAP Calculator'!F18</f>
        <v>0</v>
      </c>
      <c r="K18" s="13" t="s">
        <v>102</v>
      </c>
    </row>
    <row r="19" spans="1:11" ht="28.8" x14ac:dyDescent="0.3">
      <c r="A19" s="8" t="s">
        <v>13</v>
      </c>
      <c r="B19" s="13" t="s">
        <v>9</v>
      </c>
      <c r="C19" s="7" t="s">
        <v>10</v>
      </c>
      <c r="D19">
        <f>'CCAP Calculator'!E19</f>
        <v>0</v>
      </c>
      <c r="E19">
        <f>'CCAP Calculator'!F19</f>
        <v>0</v>
      </c>
      <c r="K19" s="105"/>
    </row>
    <row r="20" spans="1:11" x14ac:dyDescent="0.3">
      <c r="A20" s="8" t="s">
        <v>42</v>
      </c>
      <c r="B20" s="8" t="s">
        <v>42</v>
      </c>
      <c r="C20" s="7" t="s">
        <v>4</v>
      </c>
      <c r="D20">
        <f>'CCAP Calculator'!E20</f>
        <v>0</v>
      </c>
      <c r="E20">
        <f>'CCAP Calculator'!F20</f>
        <v>0</v>
      </c>
    </row>
    <row r="21" spans="1:11" x14ac:dyDescent="0.3">
      <c r="A21" s="8" t="s">
        <v>68</v>
      </c>
      <c r="B21" s="8" t="s">
        <v>68</v>
      </c>
      <c r="C21" s="7" t="s">
        <v>4</v>
      </c>
      <c r="D21">
        <f>'CCAP Calculator'!E21</f>
        <v>0</v>
      </c>
      <c r="E21">
        <f>'CCAP Calculator'!F21</f>
        <v>0</v>
      </c>
    </row>
    <row r="22" spans="1:11" x14ac:dyDescent="0.3">
      <c r="A22" s="8" t="s">
        <v>69</v>
      </c>
      <c r="B22" s="13" t="s">
        <v>69</v>
      </c>
      <c r="C22" s="7" t="s">
        <v>4</v>
      </c>
      <c r="D22">
        <f>'CCAP Calculator'!E22</f>
        <v>0</v>
      </c>
      <c r="E22">
        <f>'CCAP Calculator'!F22</f>
        <v>0</v>
      </c>
    </row>
    <row r="23" spans="1:11" x14ac:dyDescent="0.3">
      <c r="A23" s="8" t="s">
        <v>70</v>
      </c>
      <c r="B23" s="8" t="s">
        <v>70</v>
      </c>
      <c r="C23" s="7" t="s">
        <v>4</v>
      </c>
      <c r="D23">
        <f>'CCAP Calculator'!E23</f>
        <v>0</v>
      </c>
      <c r="E23">
        <f>'CCAP Calculator'!F23</f>
        <v>0</v>
      </c>
    </row>
    <row r="24" spans="1:11" x14ac:dyDescent="0.3">
      <c r="A24" s="8" t="s">
        <v>71</v>
      </c>
      <c r="B24" s="8" t="s">
        <v>71</v>
      </c>
      <c r="C24" s="7" t="s">
        <v>4</v>
      </c>
      <c r="D24">
        <f>'CCAP Calculator'!E24</f>
        <v>0</v>
      </c>
      <c r="E24">
        <f>'CCAP Calculator'!F24</f>
        <v>0</v>
      </c>
    </row>
    <row r="25" spans="1:11" x14ac:dyDescent="0.3">
      <c r="A25" s="8" t="s">
        <v>8</v>
      </c>
      <c r="B25" s="12" t="s">
        <v>7</v>
      </c>
      <c r="C25" s="11" t="s">
        <v>6</v>
      </c>
      <c r="D25">
        <f>'CCAP Calculator'!E25</f>
        <v>0</v>
      </c>
      <c r="E25">
        <f>'CCAP Calculator'!F25</f>
        <v>0</v>
      </c>
      <c r="K25" s="105"/>
    </row>
    <row r="26" spans="1:11" x14ac:dyDescent="0.3">
      <c r="A26" s="8" t="s">
        <v>5</v>
      </c>
      <c r="B26" s="13" t="s">
        <v>5</v>
      </c>
      <c r="C26" s="7" t="s">
        <v>4</v>
      </c>
      <c r="D26">
        <f>'CCAP Calculator'!E26</f>
        <v>0</v>
      </c>
      <c r="E26">
        <f>'CCAP Calculator'!F26</f>
        <v>0</v>
      </c>
    </row>
    <row r="27" spans="1:11" x14ac:dyDescent="0.3">
      <c r="A27" s="8" t="s">
        <v>3</v>
      </c>
      <c r="B27" s="13" t="s">
        <v>3</v>
      </c>
      <c r="C27" s="7" t="s">
        <v>0</v>
      </c>
      <c r="D27">
        <f>'CCAP Calculator'!E27</f>
        <v>0</v>
      </c>
      <c r="E27">
        <f>'CCAP Calculator'!F27</f>
        <v>0</v>
      </c>
    </row>
    <row r="28" spans="1:11" x14ac:dyDescent="0.3">
      <c r="A28" s="8" t="s">
        <v>2</v>
      </c>
      <c r="B28" s="8" t="s">
        <v>1</v>
      </c>
      <c r="C28" s="7" t="s">
        <v>0</v>
      </c>
      <c r="D28">
        <f>'CCAP Calculator'!E28</f>
        <v>0</v>
      </c>
      <c r="E28">
        <f>'CCAP Calculator'!F28</f>
        <v>0</v>
      </c>
    </row>
  </sheetData>
  <sheetProtection algorithmName="SHA-512" hashValue="cfabGqXueoPXzTj5gInyIlfurk8wmwZk9RYrz8JoDvP7l10m2RpmbSXpf72ST/eFgWauykJ3AJtbzAFF2+NgDQ==" saltValue="6vhpEqfVKObOJHZFixXpiQ==" spinCount="100000"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5F419-4060-42F4-BF77-7044E823EA5E}">
  <dimension ref="A1:J28"/>
  <sheetViews>
    <sheetView workbookViewId="0">
      <selection activeCell="I26" sqref="I26"/>
    </sheetView>
  </sheetViews>
  <sheetFormatPr defaultColWidth="9.109375" defaultRowHeight="14.4" x14ac:dyDescent="0.3"/>
  <cols>
    <col min="1" max="1" width="22.88671875" style="22" customWidth="1"/>
    <col min="2" max="2" width="39.6640625" style="19" bestFit="1" customWidth="1"/>
    <col min="3" max="3" width="8.88671875" style="19" customWidth="1"/>
    <col min="4" max="5" width="10.109375" style="21" hidden="1" customWidth="1"/>
    <col min="6" max="6" width="7.109375" style="21" hidden="1" customWidth="1"/>
    <col min="7" max="7" width="10.88671875" style="19" bestFit="1" customWidth="1"/>
    <col min="8" max="8" width="7" style="19" customWidth="1"/>
    <col min="9" max="9" width="11.88671875" style="20" customWidth="1"/>
    <col min="10" max="10" width="50.44140625" style="19" bestFit="1" customWidth="1"/>
    <col min="11" max="16384" width="9.109375" style="19"/>
  </cols>
  <sheetData>
    <row r="1" spans="1:10" s="99" customFormat="1" ht="43.2" x14ac:dyDescent="0.3">
      <c r="A1" s="103" t="s">
        <v>34</v>
      </c>
      <c r="B1" s="102" t="s">
        <v>33</v>
      </c>
      <c r="C1" s="102" t="s">
        <v>32</v>
      </c>
      <c r="D1" s="102" t="s">
        <v>64</v>
      </c>
      <c r="E1" s="102" t="s">
        <v>63</v>
      </c>
      <c r="F1" s="102" t="s">
        <v>62</v>
      </c>
      <c r="G1" s="102" t="s">
        <v>61</v>
      </c>
      <c r="H1" s="102" t="s">
        <v>60</v>
      </c>
      <c r="I1" s="101" t="s">
        <v>59</v>
      </c>
      <c r="J1" s="100" t="s">
        <v>58</v>
      </c>
    </row>
    <row r="2" spans="1:10" s="92" customFormat="1" ht="15" thickBot="1" x14ac:dyDescent="0.35">
      <c r="A2" s="98" t="s">
        <v>29</v>
      </c>
      <c r="B2" s="96"/>
      <c r="C2" s="96" t="s">
        <v>10</v>
      </c>
      <c r="D2" s="97" t="s">
        <v>57</v>
      </c>
      <c r="E2" s="97" t="s">
        <v>57</v>
      </c>
      <c r="F2" s="97" t="s">
        <v>56</v>
      </c>
      <c r="G2" s="96" t="s">
        <v>36</v>
      </c>
      <c r="H2" s="56">
        <v>0.75</v>
      </c>
      <c r="I2" s="95">
        <v>1500</v>
      </c>
      <c r="J2" s="54"/>
    </row>
    <row r="3" spans="1:10" s="92" customFormat="1" ht="15.6" thickTop="1" thickBot="1" x14ac:dyDescent="0.35">
      <c r="A3" s="94" t="s">
        <v>28</v>
      </c>
      <c r="B3" s="81" t="s">
        <v>27</v>
      </c>
      <c r="C3" s="81"/>
      <c r="D3" s="93" t="s">
        <v>55</v>
      </c>
      <c r="E3" s="93" t="s">
        <v>55</v>
      </c>
      <c r="F3" s="93" t="s">
        <v>55</v>
      </c>
      <c r="G3" s="81" t="s">
        <v>36</v>
      </c>
      <c r="H3" s="50">
        <v>0.75</v>
      </c>
      <c r="I3" s="91">
        <v>2750</v>
      </c>
      <c r="J3" s="48"/>
    </row>
    <row r="4" spans="1:10" ht="15.6" thickTop="1" thickBot="1" x14ac:dyDescent="0.35">
      <c r="A4" s="53" t="s">
        <v>26</v>
      </c>
      <c r="B4" s="51"/>
      <c r="C4" s="81"/>
      <c r="D4" s="52"/>
      <c r="E4" s="52"/>
      <c r="F4" s="52"/>
      <c r="G4" s="81" t="s">
        <v>36</v>
      </c>
      <c r="H4" s="50">
        <v>0.75</v>
      </c>
      <c r="I4" s="91">
        <v>2750</v>
      </c>
      <c r="J4" s="48"/>
    </row>
    <row r="5" spans="1:10" ht="13.5" customHeight="1" thickTop="1" x14ac:dyDescent="0.3">
      <c r="A5" s="90" t="s">
        <v>54</v>
      </c>
      <c r="B5" s="88" t="s">
        <v>25</v>
      </c>
      <c r="C5" s="88" t="s">
        <v>10</v>
      </c>
      <c r="D5" s="88"/>
      <c r="E5" s="89"/>
      <c r="F5" s="88"/>
      <c r="G5" s="78" t="s">
        <v>36</v>
      </c>
      <c r="H5" s="77">
        <v>0.75</v>
      </c>
      <c r="I5" s="87">
        <v>2250</v>
      </c>
      <c r="J5" s="69"/>
    </row>
    <row r="6" spans="1:10" ht="13.5" customHeight="1" x14ac:dyDescent="0.3">
      <c r="A6" s="90"/>
      <c r="B6" s="88" t="s">
        <v>24</v>
      </c>
      <c r="C6" s="88" t="s">
        <v>22</v>
      </c>
      <c r="D6" s="88"/>
      <c r="E6" s="89"/>
      <c r="F6" s="88"/>
      <c r="G6" s="78" t="s">
        <v>36</v>
      </c>
      <c r="H6" s="77">
        <v>0.75</v>
      </c>
      <c r="I6" s="87" t="s">
        <v>53</v>
      </c>
      <c r="J6" s="69" t="s">
        <v>52</v>
      </c>
    </row>
    <row r="7" spans="1:10" ht="13.5" customHeight="1" x14ac:dyDescent="0.3">
      <c r="A7" s="90"/>
      <c r="B7" s="88" t="s">
        <v>23</v>
      </c>
      <c r="C7" s="88" t="s">
        <v>22</v>
      </c>
      <c r="D7" s="88"/>
      <c r="E7" s="89"/>
      <c r="F7" s="88"/>
      <c r="G7" s="78" t="s">
        <v>36</v>
      </c>
      <c r="H7" s="77">
        <v>0.75</v>
      </c>
      <c r="I7" s="87" t="s">
        <v>51</v>
      </c>
      <c r="J7" s="69" t="s">
        <v>50</v>
      </c>
    </row>
    <row r="8" spans="1:10" x14ac:dyDescent="0.3">
      <c r="A8" s="86"/>
      <c r="B8" s="32" t="s">
        <v>21</v>
      </c>
      <c r="C8" s="85" t="s">
        <v>10</v>
      </c>
      <c r="D8" s="32"/>
      <c r="E8" s="33">
        <v>0.75</v>
      </c>
      <c r="F8" s="84">
        <v>200</v>
      </c>
      <c r="G8" s="13" t="s">
        <v>36</v>
      </c>
      <c r="H8" s="31">
        <v>0.75</v>
      </c>
      <c r="I8" s="30">
        <v>1000</v>
      </c>
      <c r="J8" s="29"/>
    </row>
    <row r="9" spans="1:10" ht="15" thickBot="1" x14ac:dyDescent="0.35">
      <c r="A9" s="83"/>
      <c r="B9" s="32" t="s">
        <v>20</v>
      </c>
      <c r="C9" s="32" t="s">
        <v>10</v>
      </c>
      <c r="D9" s="34"/>
      <c r="E9" s="33"/>
      <c r="F9" s="32"/>
      <c r="G9" s="13" t="s">
        <v>36</v>
      </c>
      <c r="H9" s="31">
        <v>0.75</v>
      </c>
      <c r="I9" s="30">
        <v>750</v>
      </c>
      <c r="J9" s="61"/>
    </row>
    <row r="10" spans="1:10" ht="15.6" thickTop="1" thickBot="1" x14ac:dyDescent="0.35">
      <c r="A10" s="53" t="s">
        <v>49</v>
      </c>
      <c r="B10" s="51"/>
      <c r="C10" s="51" t="s">
        <v>4</v>
      </c>
      <c r="D10" s="52"/>
      <c r="E10" s="52"/>
      <c r="F10" s="52"/>
      <c r="G10" s="81" t="s">
        <v>36</v>
      </c>
      <c r="H10" s="50">
        <v>0.75</v>
      </c>
      <c r="I10" s="49"/>
      <c r="J10" s="48"/>
    </row>
    <row r="11" spans="1:10" ht="15.6" thickTop="1" thickBot="1" x14ac:dyDescent="0.35">
      <c r="A11" s="70" t="s">
        <v>48</v>
      </c>
      <c r="B11" s="65"/>
      <c r="C11" s="65" t="s">
        <v>4</v>
      </c>
      <c r="D11" s="79"/>
      <c r="E11" s="79"/>
      <c r="F11" s="79"/>
      <c r="G11" s="78" t="s">
        <v>36</v>
      </c>
      <c r="H11" s="77">
        <v>0.75</v>
      </c>
      <c r="I11" s="76"/>
      <c r="J11" s="69"/>
    </row>
    <row r="12" spans="1:10" ht="15.6" thickTop="1" thickBot="1" x14ac:dyDescent="0.35">
      <c r="A12" s="53" t="s">
        <v>47</v>
      </c>
      <c r="B12" s="82"/>
      <c r="C12" s="81" t="s">
        <v>4</v>
      </c>
      <c r="D12" s="52"/>
      <c r="E12" s="52"/>
      <c r="F12" s="52"/>
      <c r="G12" s="81" t="s">
        <v>36</v>
      </c>
      <c r="H12" s="50">
        <v>0.75</v>
      </c>
      <c r="I12" s="49"/>
      <c r="J12" s="48"/>
    </row>
    <row r="13" spans="1:10" ht="29.4" thickTop="1" x14ac:dyDescent="0.3">
      <c r="A13" s="80" t="s">
        <v>46</v>
      </c>
      <c r="B13" s="65" t="s">
        <v>19</v>
      </c>
      <c r="C13" s="65" t="s">
        <v>14</v>
      </c>
      <c r="D13" s="79"/>
      <c r="E13" s="79"/>
      <c r="F13" s="79"/>
      <c r="G13" s="78" t="s">
        <v>36</v>
      </c>
      <c r="H13" s="77">
        <v>0.75</v>
      </c>
      <c r="I13" s="76"/>
      <c r="J13" s="69"/>
    </row>
    <row r="14" spans="1:10" ht="15" thickBot="1" x14ac:dyDescent="0.35">
      <c r="A14" s="75"/>
      <c r="B14" s="63" t="s">
        <v>18</v>
      </c>
      <c r="C14" s="63" t="s">
        <v>14</v>
      </c>
      <c r="D14" s="68"/>
      <c r="E14" s="68"/>
      <c r="F14" s="68"/>
      <c r="G14" s="63" t="s">
        <v>36</v>
      </c>
      <c r="H14" s="31">
        <v>0.75</v>
      </c>
      <c r="I14" s="30"/>
      <c r="J14" s="54"/>
    </row>
    <row r="15" spans="1:10" ht="15.75" customHeight="1" thickTop="1" x14ac:dyDescent="0.3">
      <c r="A15" s="41" t="s">
        <v>45</v>
      </c>
      <c r="B15" s="73" t="s">
        <v>16</v>
      </c>
      <c r="C15" s="73" t="s">
        <v>14</v>
      </c>
      <c r="D15" s="74"/>
      <c r="E15" s="74"/>
      <c r="F15" s="74"/>
      <c r="G15" s="73" t="s">
        <v>36</v>
      </c>
      <c r="H15" s="72">
        <v>0.75</v>
      </c>
      <c r="I15" s="24"/>
      <c r="J15" s="69" t="s">
        <v>44</v>
      </c>
    </row>
    <row r="16" spans="1:10" ht="15" thickBot="1" x14ac:dyDescent="0.35">
      <c r="A16" s="60"/>
      <c r="B16" s="57" t="s">
        <v>15</v>
      </c>
      <c r="C16" s="57" t="s">
        <v>14</v>
      </c>
      <c r="D16" s="58"/>
      <c r="E16" s="58"/>
      <c r="F16" s="58"/>
      <c r="G16" s="57" t="s">
        <v>36</v>
      </c>
      <c r="H16" s="71">
        <v>0.75</v>
      </c>
      <c r="I16" s="55"/>
      <c r="J16" s="54" t="s">
        <v>43</v>
      </c>
    </row>
    <row r="17" spans="1:10" ht="15" thickTop="1" x14ac:dyDescent="0.3">
      <c r="A17" s="70" t="s">
        <v>13</v>
      </c>
      <c r="B17" s="65"/>
      <c r="C17" s="65" t="s">
        <v>10</v>
      </c>
      <c r="D17" s="65"/>
      <c r="E17" s="65"/>
      <c r="F17" s="65"/>
      <c r="G17" s="65"/>
      <c r="H17" s="65"/>
      <c r="I17" s="65"/>
      <c r="J17" s="69"/>
    </row>
    <row r="18" spans="1:10" x14ac:dyDescent="0.3">
      <c r="A18" s="35"/>
      <c r="B18" s="63" t="s">
        <v>12</v>
      </c>
      <c r="C18" s="65" t="s">
        <v>10</v>
      </c>
      <c r="D18" s="68"/>
      <c r="E18" s="68"/>
      <c r="F18" s="68"/>
      <c r="G18" s="63" t="s">
        <v>36</v>
      </c>
      <c r="H18" s="31">
        <v>0.75</v>
      </c>
      <c r="I18" s="30">
        <v>400</v>
      </c>
      <c r="J18" s="29"/>
    </row>
    <row r="19" spans="1:10" x14ac:dyDescent="0.3">
      <c r="A19" s="67"/>
      <c r="B19" s="66" t="s">
        <v>11</v>
      </c>
      <c r="C19" s="65" t="s">
        <v>10</v>
      </c>
      <c r="D19" s="64"/>
      <c r="E19" s="64"/>
      <c r="F19" s="64"/>
      <c r="G19" s="63" t="s">
        <v>36</v>
      </c>
      <c r="H19" s="31">
        <v>0.75</v>
      </c>
      <c r="I19" s="62">
        <v>100</v>
      </c>
      <c r="J19" s="61"/>
    </row>
    <row r="20" spans="1:10" ht="29.4" thickBot="1" x14ac:dyDescent="0.35">
      <c r="A20" s="60"/>
      <c r="B20" s="59" t="s">
        <v>9</v>
      </c>
      <c r="C20" s="57"/>
      <c r="D20" s="58"/>
      <c r="E20" s="58"/>
      <c r="F20" s="58"/>
      <c r="G20" s="57" t="s">
        <v>36</v>
      </c>
      <c r="H20" s="56">
        <v>0.75</v>
      </c>
      <c r="I20" s="55">
        <v>75</v>
      </c>
      <c r="J20" s="54"/>
    </row>
    <row r="21" spans="1:10" ht="15.6" thickTop="1" thickBot="1" x14ac:dyDescent="0.35">
      <c r="A21" s="53" t="s">
        <v>42</v>
      </c>
      <c r="B21" s="51"/>
      <c r="C21" s="51" t="s">
        <v>4</v>
      </c>
      <c r="D21" s="52"/>
      <c r="E21" s="52"/>
      <c r="F21" s="52"/>
      <c r="G21" s="51" t="s">
        <v>36</v>
      </c>
      <c r="H21" s="50">
        <v>0.75</v>
      </c>
      <c r="I21" s="49"/>
      <c r="J21" s="48"/>
    </row>
    <row r="22" spans="1:10" ht="15.6" thickTop="1" thickBot="1" x14ac:dyDescent="0.35">
      <c r="A22" s="53" t="s">
        <v>41</v>
      </c>
      <c r="B22" s="51"/>
      <c r="C22" s="51" t="s">
        <v>4</v>
      </c>
      <c r="D22" s="52"/>
      <c r="E22" s="52"/>
      <c r="F22" s="52"/>
      <c r="G22" s="51" t="s">
        <v>36</v>
      </c>
      <c r="H22" s="50">
        <v>0.75</v>
      </c>
      <c r="I22" s="49"/>
      <c r="J22" s="48"/>
    </row>
    <row r="23" spans="1:10" ht="30" thickTop="1" thickBot="1" x14ac:dyDescent="0.35">
      <c r="A23" s="47" t="s">
        <v>40</v>
      </c>
      <c r="B23" s="45"/>
      <c r="C23" s="45" t="s">
        <v>4</v>
      </c>
      <c r="D23" s="46"/>
      <c r="E23" s="46"/>
      <c r="F23" s="46"/>
      <c r="G23" s="45" t="s">
        <v>36</v>
      </c>
      <c r="H23" s="44">
        <v>0.75</v>
      </c>
      <c r="I23" s="43"/>
      <c r="J23" s="42"/>
    </row>
    <row r="24" spans="1:10" ht="15.6" thickTop="1" thickBot="1" x14ac:dyDescent="0.35">
      <c r="A24" s="41" t="s">
        <v>39</v>
      </c>
      <c r="B24" s="26"/>
      <c r="C24" s="26" t="s">
        <v>4</v>
      </c>
      <c r="D24" s="27"/>
      <c r="E24" s="27"/>
      <c r="F24" s="27"/>
      <c r="G24" s="26" t="s">
        <v>36</v>
      </c>
      <c r="H24" s="25">
        <v>0.75</v>
      </c>
      <c r="I24" s="24"/>
      <c r="J24" s="23"/>
    </row>
    <row r="25" spans="1:10" ht="15.6" thickTop="1" thickBot="1" x14ac:dyDescent="0.35">
      <c r="A25" s="41" t="s">
        <v>38</v>
      </c>
      <c r="B25" s="26"/>
      <c r="C25" s="26" t="s">
        <v>4</v>
      </c>
      <c r="D25" s="27"/>
      <c r="E25" s="27"/>
      <c r="F25" s="27"/>
      <c r="G25" s="26" t="s">
        <v>36</v>
      </c>
      <c r="H25" s="25">
        <v>0.75</v>
      </c>
      <c r="I25" s="24"/>
      <c r="J25" s="23"/>
    </row>
    <row r="26" spans="1:10" ht="15.6" thickTop="1" thickBot="1" x14ac:dyDescent="0.35">
      <c r="A26" s="41" t="s">
        <v>8</v>
      </c>
      <c r="B26" s="38"/>
      <c r="C26" s="38" t="s">
        <v>6</v>
      </c>
      <c r="D26" s="40"/>
      <c r="E26" s="39"/>
      <c r="F26" s="38"/>
      <c r="G26" s="37" t="s">
        <v>36</v>
      </c>
      <c r="H26" s="25">
        <v>0.75</v>
      </c>
      <c r="I26" s="24" t="s">
        <v>104</v>
      </c>
      <c r="J26" s="36" t="s">
        <v>105</v>
      </c>
    </row>
    <row r="27" spans="1:10" ht="29.4" thickTop="1" x14ac:dyDescent="0.3">
      <c r="A27" s="28" t="s">
        <v>37</v>
      </c>
      <c r="B27" s="26"/>
      <c r="C27" s="26" t="s">
        <v>4</v>
      </c>
      <c r="D27" s="27"/>
      <c r="E27" s="27"/>
      <c r="F27" s="27"/>
      <c r="G27" s="26" t="s">
        <v>36</v>
      </c>
      <c r="H27" s="25">
        <v>0.75</v>
      </c>
      <c r="I27" s="24">
        <v>4000</v>
      </c>
      <c r="J27" s="23"/>
    </row>
    <row r="28" spans="1:10" ht="15" customHeight="1" thickBot="1" x14ac:dyDescent="0.35">
      <c r="A28" s="132" t="s">
        <v>35</v>
      </c>
      <c r="B28" s="133"/>
      <c r="C28" s="133"/>
      <c r="D28" s="133"/>
      <c r="E28" s="133"/>
      <c r="F28" s="133"/>
      <c r="G28" s="133"/>
      <c r="H28" s="133"/>
      <c r="I28" s="133"/>
      <c r="J28" s="134"/>
    </row>
  </sheetData>
  <mergeCells count="1">
    <mergeCell ref="A28:J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CCAP Calculator</vt:lpstr>
      <vt:lpstr>Summary Sheet</vt:lpstr>
      <vt:lpstr>Data</vt:lpstr>
      <vt:lpstr>CCAP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Deaton, Lorien R</cp:lastModifiedBy>
  <cp:lastPrinted>2023-10-04T11:41:47Z</cp:lastPrinted>
  <dcterms:created xsi:type="dcterms:W3CDTF">2023-08-09T16:20:15Z</dcterms:created>
  <dcterms:modified xsi:type="dcterms:W3CDTF">2024-07-23T12:18:05Z</dcterms:modified>
</cp:coreProperties>
</file>