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AGRPLIFS02\Shares\DSW\Groups\Everyone\Cost_share_programs\AgWRAP\AgWRAP Cost Lists &amp; Calculators\AgWRAP Cost Estimate Calculator\"/>
    </mc:Choice>
  </mc:AlternateContent>
  <xr:revisionPtr revIDLastSave="0" documentId="13_ncr:1_{4FB049FA-F932-4F1A-AFF7-F44A54B92D7E}" xr6:coauthVersionLast="47" xr6:coauthVersionMax="47" xr10:uidLastSave="{00000000-0000-0000-0000-000000000000}"/>
  <bookViews>
    <workbookView xWindow="28680" yWindow="-3585" windowWidth="29040" windowHeight="15720" activeTab="1" xr2:uid="{972BC5B2-57E7-4D26-95C5-78662A1F70F4}"/>
  </bookViews>
  <sheets>
    <sheet name="Instructions" sheetId="9" r:id="rId1"/>
    <sheet name="AgWRAP Calculator" sheetId="6" r:id="rId2"/>
    <sheet name="Summary Sheet" sheetId="7" r:id="rId3"/>
    <sheet name="Data" sheetId="8" r:id="rId4"/>
    <sheet name="AgWRAP Cost Est List"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8" l="1"/>
  <c r="E6" i="8"/>
  <c r="E5" i="6"/>
  <c r="F5" i="8" s="1"/>
  <c r="E6" i="6"/>
  <c r="F6" i="8" s="1"/>
  <c r="E28" i="8"/>
  <c r="E29" i="8"/>
  <c r="E30" i="8"/>
  <c r="E31" i="8"/>
  <c r="E32" i="8"/>
  <c r="E33" i="8"/>
  <c r="E34" i="8"/>
  <c r="E3" i="8"/>
  <c r="E4" i="8"/>
  <c r="E7" i="8"/>
  <c r="E8" i="8"/>
  <c r="E9" i="8"/>
  <c r="E10" i="8"/>
  <c r="E11" i="8"/>
  <c r="E12" i="8"/>
  <c r="E13" i="8"/>
  <c r="E14" i="8"/>
  <c r="E15" i="8"/>
  <c r="E16" i="8"/>
  <c r="E17" i="8"/>
  <c r="E18" i="8"/>
  <c r="E19" i="8"/>
  <c r="E20" i="8"/>
  <c r="E21" i="8"/>
  <c r="E22" i="8"/>
  <c r="E23" i="8"/>
  <c r="E24" i="8"/>
  <c r="E25" i="8"/>
  <c r="E26" i="8"/>
  <c r="E27" i="8"/>
  <c r="E2" i="8"/>
  <c r="I2" i="8" l="1" a="1"/>
  <c r="H2" i="8" a="1"/>
  <c r="I2" i="8" l="1"/>
  <c r="T4" i="7" s="1" a="1"/>
  <c r="T4" i="7" s="1"/>
  <c r="H2" i="8"/>
  <c r="S4" i="7" s="1" a="1"/>
  <c r="S4" i="7" s="1"/>
  <c r="E33" i="6" l="1"/>
  <c r="F33" i="8" s="1"/>
  <c r="E34" i="6"/>
  <c r="F34" i="8" s="1"/>
  <c r="E31" i="6"/>
  <c r="F31" i="8" s="1"/>
  <c r="E32" i="6"/>
  <c r="F32" i="8" s="1"/>
  <c r="E29" i="6"/>
  <c r="F29" i="8" s="1"/>
  <c r="E30" i="6"/>
  <c r="F30" i="8" s="1"/>
  <c r="E27" i="6"/>
  <c r="F27" i="8" s="1"/>
  <c r="E28" i="6"/>
  <c r="F28" i="8" s="1"/>
  <c r="E25" i="6"/>
  <c r="F25" i="8" s="1"/>
  <c r="E26" i="6"/>
  <c r="F26" i="8" s="1"/>
  <c r="E23" i="6"/>
  <c r="F23" i="8" s="1"/>
  <c r="E24" i="6"/>
  <c r="F24" i="8" s="1"/>
  <c r="E21" i="6"/>
  <c r="F21" i="8" s="1"/>
  <c r="E22" i="6"/>
  <c r="F22" i="8" s="1"/>
  <c r="E19" i="6"/>
  <c r="F19" i="8" s="1"/>
  <c r="E20" i="6"/>
  <c r="F20" i="8" s="1"/>
  <c r="E17" i="6"/>
  <c r="F17" i="8" s="1"/>
  <c r="E18" i="6"/>
  <c r="F18" i="8" s="1"/>
  <c r="E15" i="6"/>
  <c r="F15" i="8" s="1"/>
  <c r="E16" i="6"/>
  <c r="F16" i="8" s="1"/>
  <c r="E13" i="6"/>
  <c r="F13" i="8" s="1"/>
  <c r="E14" i="6"/>
  <c r="F14" i="8" s="1"/>
  <c r="E11" i="6"/>
  <c r="F11" i="8" s="1"/>
  <c r="E12" i="6"/>
  <c r="F12" i="8" s="1"/>
  <c r="E9" i="6"/>
  <c r="F9" i="8" s="1"/>
  <c r="E10" i="6"/>
  <c r="F10" i="8" s="1"/>
  <c r="E3" i="6"/>
  <c r="F3" i="8" s="1"/>
  <c r="E4" i="6"/>
  <c r="F4" i="8" s="1"/>
  <c r="E7" i="6"/>
  <c r="F7" i="8" s="1"/>
  <c r="E8" i="6"/>
  <c r="F8" i="8" s="1"/>
  <c r="E2" i="6"/>
  <c r="F2" i="8" s="1"/>
  <c r="L2" i="8" l="1" a="1"/>
  <c r="L2" i="8" s="1"/>
  <c r="Q4" i="7" s="1" a="1"/>
  <c r="Q4" i="7" s="1"/>
  <c r="K2" i="8" a="1"/>
  <c r="K2" i="8" s="1"/>
  <c r="V4" i="7" s="1" a="1"/>
  <c r="V4" i="7" s="1"/>
  <c r="G2" i="8" a="1"/>
  <c r="G2" i="8" s="1"/>
  <c r="R4" i="7" s="1" a="1"/>
  <c r="R4" i="7" s="1"/>
  <c r="J2" i="8" a="1"/>
  <c r="A8" i="7" l="1" a="1"/>
  <c r="A8" i="7" s="1"/>
  <c r="C8" i="7" a="1"/>
  <c r="C8" i="7" s="1"/>
  <c r="B8" i="7" a="1"/>
  <c r="B8" i="7" s="1"/>
  <c r="D8" i="7" a="1"/>
  <c r="D8" i="7" s="1"/>
  <c r="C21" i="7" a="1"/>
  <c r="C21" i="7" s="1"/>
  <c r="A21" i="7" a="1"/>
  <c r="A21" i="7" s="1"/>
  <c r="B21" i="7" a="1"/>
  <c r="B21" i="7" s="1"/>
  <c r="D21" i="7" a="1"/>
  <c r="D21" i="7" s="1"/>
  <c r="J2" i="8"/>
  <c r="U4" i="7" s="1" a="1"/>
  <c r="U4" i="7" s="1"/>
  <c r="E21" i="7" s="1" a="1"/>
  <c r="E21" i="7" s="1"/>
  <c r="E8" i="7" l="1" a="1"/>
  <c r="E8" i="7" s="1"/>
  <c r="E17" i="7" s="1"/>
  <c r="E18" i="7" s="1"/>
  <c r="E27" i="7"/>
  <c r="E29" i="7"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<sst xmlns="http://schemas.openxmlformats.org/spreadsheetml/2006/main" count="315" uniqueCount="126">
  <si>
    <t>Component</t>
  </si>
  <si>
    <t>Unit Type</t>
  </si>
  <si>
    <t>Unit Cost</t>
  </si>
  <si>
    <t>Cost Type</t>
  </si>
  <si>
    <t>AGRICULTURAL WATER STORAGE AND/OR COLLECTION SYSTEM</t>
  </si>
  <si>
    <t>Job</t>
  </si>
  <si>
    <t>Cost Share percent of actual amount not to exceed</t>
  </si>
  <si>
    <t>Actual</t>
  </si>
  <si>
    <t>AGRICULTURAL POND REPAIR/RETROFIT</t>
  </si>
  <si>
    <t>AGRICULTURAL POND SEDIMENT REMOVAL</t>
  </si>
  <si>
    <t>CONSERVATION IRRIGATION CONVERSION</t>
  </si>
  <si>
    <t>CONSERVATION IRRIGATION CONVERSION - Design</t>
  </si>
  <si>
    <t>Each</t>
  </si>
  <si>
    <t>$ ‐</t>
  </si>
  <si>
    <t>Average</t>
  </si>
  <si>
    <t>LinFt</t>
  </si>
  <si>
    <t>PUMP: housing, fiberglass/site built</t>
  </si>
  <si>
    <t>TANK: temp storage, 1000 gal</t>
  </si>
  <si>
    <t>TANK: temp storage, 1500 gal</t>
  </si>
  <si>
    <t>TANK: temp storage, 2500 gal</t>
  </si>
  <si>
    <t>Quantity</t>
  </si>
  <si>
    <t>lin ft.</t>
  </si>
  <si>
    <t>each</t>
  </si>
  <si>
    <t>100% Cost Estimate</t>
  </si>
  <si>
    <t>75 Percent</t>
  </si>
  <si>
    <t>90 Percent</t>
  </si>
  <si>
    <t>AGRICULTURAL WATER SUPPLY/REUSE</t>
  </si>
  <si>
    <t>Components for the Agricultural Water Resources Assistance Program (AgWRAP)</t>
  </si>
  <si>
    <t>Maximum Cost Share</t>
  </si>
  <si>
    <t>POND ‐ Engineering for embankment pond, intermediate or high hazard</t>
  </si>
  <si>
    <t>AGRICULTURAL POND REPAIR/RETROFIT ‐</t>
  </si>
  <si>
    <t>Engineering for embankment pond, low hazard</t>
  </si>
  <si>
    <t>Engineering for embankment pond, intermediate or high hazard</t>
  </si>
  <si>
    <t>PUMP*‐housing, fiberglass/site built</t>
  </si>
  <si>
    <t>PUMP*‐solar powered water</t>
  </si>
  <si>
    <t>PUMP*‐water supply</t>
  </si>
  <si>
    <t>TANK‐temp storage, 1000 gal</t>
  </si>
  <si>
    <t>TANK‐temp storage, 1500 gal</t>
  </si>
  <si>
    <t>TANK- temp storage, 2500 gal</t>
  </si>
  <si>
    <t>WELL*‐construction/head protection</t>
  </si>
  <si>
    <r>
      <t xml:space="preserve">WELL*‐permit </t>
    </r>
    <r>
      <rPr>
        <i/>
        <sz val="7.5"/>
        <color theme="1"/>
        <rFont val="Calibri"/>
        <family val="2"/>
        <scheme val="minor"/>
      </rPr>
      <t>(only where agriculture is</t>
    </r>
  </si>
  <si>
    <t>not exempt from well permit fees)</t>
  </si>
  <si>
    <t>For actual cost items, the payment is based on 75 or 90 percent of actual cost, not to exceed the established cost share cap. The cost share cap listed is the maximum amount of cost share reimbursement allowed for that component/BMP.</t>
  </si>
  <si>
    <t>*The maximum cost for a well, including all eligible components, is $25,000.</t>
  </si>
  <si>
    <t>Other components can be used from the Agriculture Cost Share Program Average Cost List as needed by BMP design.</t>
  </si>
  <si>
    <t xml:space="preserve">Please refer to the each specific BMP webpage to find a list of common components for each BMP. </t>
  </si>
  <si>
    <t>job</t>
  </si>
  <si>
    <t>Unit Cost OR 75%/90%CAP</t>
  </si>
  <si>
    <t>Pump: Solar Powered water 75%</t>
  </si>
  <si>
    <t>Pump: Solar Powered water 90%</t>
  </si>
  <si>
    <t>Pump: Water Supply 90%</t>
  </si>
  <si>
    <t>Pump: Water Supply 75%</t>
  </si>
  <si>
    <t>Well Permit (only where ag is not exempt from permit fees) 90%</t>
  </si>
  <si>
    <t>Well Permit (only where ag is not exempt from permit fees) 75%</t>
  </si>
  <si>
    <t>Agricultural water storage and/or collection system 75%</t>
  </si>
  <si>
    <t>Agricultural water storage and/or collection system 90%</t>
  </si>
  <si>
    <t>Agricultural water supply/reuse pond 75%</t>
  </si>
  <si>
    <t>Agricultural water supply/reuse pond 90%</t>
  </si>
  <si>
    <t>Engineering for LOW hazard water supply/reuse pond 75%</t>
  </si>
  <si>
    <t>Engineering for LOW hazard water supply/reuse pond 90%</t>
  </si>
  <si>
    <t>Engineering for INTERMEDIATE or HIGH water supply/reuse pond 75%</t>
  </si>
  <si>
    <t>Engineering for INTERMEDIATE or HIGH water supply/reuse pond 90%</t>
  </si>
  <si>
    <t>Agricultural pond REPAIR/RETROFIT 90%</t>
  </si>
  <si>
    <t>Agricultural pond REPAIR/RETROFIT 75%</t>
  </si>
  <si>
    <t>Engineering for LOW hazard pond repair/retrofit 75%</t>
  </si>
  <si>
    <t>Engineering for LOW hazard pond repair/retrofit 90%</t>
  </si>
  <si>
    <t>Engineering for INTERMEDIATE or HIGH pond repair/retrofit 75%</t>
  </si>
  <si>
    <t>Engineering for INTERMEDIATE or HIGH pond repair/retrofit 90%</t>
  </si>
  <si>
    <t>Agricultural pond sediment removal 75%</t>
  </si>
  <si>
    <t>Agricultural pond sediment removal 90%</t>
  </si>
  <si>
    <t>Conservation Irrigation Conversion 75%</t>
  </si>
  <si>
    <t>Conservation Irrigation Conversion 90%</t>
  </si>
  <si>
    <t>Conservation Irrigation Conversion -Design 75%</t>
  </si>
  <si>
    <t>Conservation Irrigation Conversion -Design 90%</t>
  </si>
  <si>
    <t>AgWRAP Cost Share Estimate Summary Page</t>
  </si>
  <si>
    <t>Units</t>
  </si>
  <si>
    <t>Selected components</t>
  </si>
  <si>
    <t>units filtered</t>
  </si>
  <si>
    <t>100% cost filtered</t>
  </si>
  <si>
    <t>Ag Water Supply/Reuse Pond</t>
  </si>
  <si>
    <t>Ag Pond Repair/Retrofit</t>
  </si>
  <si>
    <t>Ag Pond Sediment Removal</t>
  </si>
  <si>
    <t>Ag Water Storage and/or Collection System</t>
  </si>
  <si>
    <t>Conservation Irrigation Conversion</t>
  </si>
  <si>
    <t>Water Supply Well</t>
  </si>
  <si>
    <t xml:space="preserve">AgWRAP Cost Estimate Calculator </t>
  </si>
  <si>
    <t>Instructions</t>
  </si>
  <si>
    <t>1. Select AgWRAP Calculator Sheet</t>
  </si>
  <si>
    <t>3. Once all component quantities are entered, select Summary Sheet.</t>
  </si>
  <si>
    <t>4. Enter in cooperator/contract data.</t>
  </si>
  <si>
    <t>2. Enter in Quantity of components needed (highlighted column).</t>
  </si>
  <si>
    <r>
      <t xml:space="preserve">Pay attention to actual cost components and correctly select </t>
    </r>
    <r>
      <rPr>
        <sz val="14"/>
        <color rgb="FFC00000"/>
        <rFont val="Calibri"/>
        <family val="2"/>
        <scheme val="minor"/>
      </rPr>
      <t>75% or 90%</t>
    </r>
    <r>
      <rPr>
        <sz val="14"/>
        <color theme="1"/>
        <rFont val="Calibri"/>
        <family val="2"/>
        <scheme val="minor"/>
      </rPr>
      <t xml:space="preserve"> option. </t>
    </r>
  </si>
  <si>
    <t xml:space="preserve">If you have any questions, please contact Lorien Deaton at </t>
  </si>
  <si>
    <t>7. Double check BMPs, Components, and Quantities to make sure they're correct.</t>
  </si>
  <si>
    <t>8. Create new file name and save it under specific cooperator/contract details.</t>
  </si>
  <si>
    <t>9. Print Summary Sheet.</t>
  </si>
  <si>
    <t>Actual1/Avg0</t>
  </si>
  <si>
    <t>Actual/Avg filtered</t>
  </si>
  <si>
    <t>Average Cost Components</t>
  </si>
  <si>
    <t>Actual Cost Components</t>
  </si>
  <si>
    <t>Amount</t>
  </si>
  <si>
    <t>Average Cost Percentage</t>
  </si>
  <si>
    <t>Total</t>
  </si>
  <si>
    <t>Contract Total</t>
  </si>
  <si>
    <t xml:space="preserve">6. Select Cost Share Estimate Percentage from Dropdown Menu. </t>
  </si>
  <si>
    <t>BMP Selected</t>
  </si>
  <si>
    <t>AGRICULTURAL WATER SUPPLY/REUSE POND</t>
  </si>
  <si>
    <t xml:space="preserve"> Engineering for embankment pond, low hazard</t>
  </si>
  <si>
    <t>datatab</t>
  </si>
  <si>
    <r>
      <rPr>
        <b/>
        <sz val="9"/>
        <color theme="1"/>
        <rFont val="Calibri"/>
        <family val="2"/>
        <scheme val="minor"/>
      </rPr>
      <t>Disclaimer</t>
    </r>
    <r>
      <rPr>
        <sz val="9"/>
        <color theme="1"/>
        <rFont val="Calibri"/>
        <family val="2"/>
        <scheme val="minor"/>
      </rPr>
      <t xml:space="preserve">: This is an estimate of potential cost share program funding that may be available for a possible conservation project.  Please note that this for planning purposes only and does not reflect the actual cost of the project, nor the amount of funding committed to the project through an official contract.  Please consult a contractor for a quote and work with your district to pursue a cost share contract. </t>
    </r>
  </si>
  <si>
    <t>BMP</t>
  </si>
  <si>
    <t>BMP Filtered</t>
  </si>
  <si>
    <t>Summary sheet, columns Q-U are hidden</t>
  </si>
  <si>
    <t>Quantity filtered</t>
  </si>
  <si>
    <t>lorien.deaton@ncagr.gov</t>
  </si>
  <si>
    <r>
      <t xml:space="preserve">WELL: construction/head protection - </t>
    </r>
    <r>
      <rPr>
        <b/>
        <sz val="10"/>
        <color theme="1"/>
        <rFont val="Calibri"/>
        <family val="2"/>
        <scheme val="minor"/>
      </rPr>
      <t>West</t>
    </r>
  </si>
  <si>
    <r>
      <t xml:space="preserve">WELL: construction/head protection - </t>
    </r>
    <r>
      <rPr>
        <b/>
        <sz val="10"/>
        <color theme="1"/>
        <rFont val="Calibri"/>
        <family val="2"/>
        <scheme val="minor"/>
      </rPr>
      <t>Central</t>
    </r>
  </si>
  <si>
    <r>
      <t xml:space="preserve">WELL: construction/head protection - </t>
    </r>
    <r>
      <rPr>
        <b/>
        <sz val="10"/>
        <color theme="1"/>
        <rFont val="Calibri"/>
        <family val="2"/>
        <scheme val="minor"/>
      </rPr>
      <t>East</t>
    </r>
  </si>
  <si>
    <t>East:$27, Central:$30, West:$27</t>
  </si>
  <si>
    <t>*The maximum cost for a pond, including supporting practices, is $43,500 or $52,200. These caps do not include engineering costs.</t>
  </si>
  <si>
    <t>* The maximum cost for the Livestock Water Storage BMP, including all eligible components, is $15,000 or $18,000.</t>
  </si>
  <si>
    <t>FY2026 Agricultural Water Resources Assistance Program Average Cost List</t>
  </si>
  <si>
    <t>Cooperator Name:</t>
  </si>
  <si>
    <t>District:</t>
  </si>
  <si>
    <t>Date:</t>
  </si>
  <si>
    <t>Application/Contract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</si>
</sst>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
  </numFmts>
  <fonts count="21" x14ac:knownFonts="1">
    <font>
      <sz val="11"/>
      <color theme="1"/>
      <name val="Calibri"/>
      <family val="2"/>
      <scheme val="minor"/>
    </font>
    <font>
      <b/>
      <sz val="11"/>
      <color theme="1"/>
      <name val="Calibri"/>
      <family val="2"/>
      <scheme val="minor"/>
    </font>
    <font>
      <b/>
      <sz val="7"/>
      <color theme="1"/>
      <name val="Arial"/>
      <family val="2"/>
    </font>
    <font>
      <sz val="7.5"/>
      <color theme="1"/>
      <name val="Calibri"/>
      <family val="2"/>
      <scheme val="minor"/>
    </font>
    <font>
      <b/>
      <sz val="8"/>
      <color theme="1"/>
      <name val="Arial"/>
      <family val="2"/>
    </font>
    <font>
      <b/>
      <sz val="9"/>
      <color theme="1"/>
      <name val="Arial"/>
      <family val="2"/>
    </font>
    <font>
      <sz val="10"/>
      <color theme="1"/>
      <name val="Calibri"/>
      <family val="2"/>
      <scheme val="minor"/>
    </font>
    <font>
      <sz val="7"/>
      <color theme="1"/>
      <name val="Calibri"/>
      <family val="2"/>
      <scheme val="minor"/>
    </font>
    <font>
      <b/>
      <sz val="8.5"/>
      <color theme="1"/>
      <name val="Arial"/>
      <family val="2"/>
    </font>
    <font>
      <i/>
      <sz val="7.5"/>
      <color theme="1"/>
      <name val="Calibri"/>
      <family val="2"/>
      <scheme val="minor"/>
    </font>
    <font>
      <sz val="8.5"/>
      <color theme="1"/>
      <name val="Calibri"/>
      <family val="2"/>
      <scheme val="minor"/>
    </font>
    <font>
      <b/>
      <sz val="14"/>
      <color theme="1"/>
      <name val="Calibri"/>
      <family val="2"/>
      <scheme val="minor"/>
    </font>
    <font>
      <sz val="14"/>
      <color theme="1"/>
      <name val="Calibri"/>
      <family val="2"/>
      <scheme val="minor"/>
    </font>
    <font>
      <b/>
      <sz val="14"/>
      <color rgb="FFFF0000"/>
      <name val="Calibri"/>
      <family val="2"/>
      <scheme val="minor"/>
    </font>
    <font>
      <b/>
      <sz val="10"/>
      <color theme="1"/>
      <name val="Calibri"/>
      <family val="2"/>
      <scheme val="minor"/>
    </font>
    <font>
      <b/>
      <sz val="16"/>
      <color theme="1"/>
      <name val="Calibri"/>
      <family val="2"/>
      <scheme val="minor"/>
    </font>
    <font>
      <sz val="14"/>
      <color rgb="FFC00000"/>
      <name val="Calibri"/>
      <family val="2"/>
      <scheme val="minor"/>
    </font>
    <font>
      <u/>
      <sz val="11"/>
      <color theme="10"/>
      <name val="Calibri"/>
      <family val="2"/>
      <scheme val="minor"/>
    </font>
    <font>
      <sz val="9"/>
      <color theme="1"/>
      <name val="Calibri"/>
      <family val="2"/>
      <scheme val="minor"/>
    </font>
    <font>
      <b/>
      <sz val="9"/>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2"/>
        <bgColor indexed="64"/>
      </patternFill>
    </fill>
  </fills>
  <borders count="29">
    <border>
      <left/>
      <right/>
      <top/>
      <bottom/>
      <diagonal/>
    </border>
    <border>
      <left style="thin">
        <color theme="4" tint="0.39997558519241921"/>
      </left>
      <right style="thin">
        <color theme="4" tint="0.39997558519241921"/>
      </right>
      <top style="thin">
        <color theme="4" tint="0.39997558519241921"/>
      </top>
      <bottom style="medium">
        <color rgb="FF000000"/>
      </bottom>
      <diagonal/>
    </border>
    <border>
      <left style="thin">
        <color theme="4" tint="0.39997558519241921"/>
      </left>
      <right style="medium">
        <color rgb="FF000000"/>
      </right>
      <top style="thin">
        <color theme="4" tint="0.39997558519241921"/>
      </top>
      <bottom style="medium">
        <color rgb="FF000000"/>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medium">
        <color rgb="FF000000"/>
      </right>
      <top style="thin">
        <color theme="4" tint="0.39997558519241921"/>
      </top>
      <bottom/>
      <diagonal/>
    </border>
    <border>
      <left style="medium">
        <color rgb="FF000000"/>
      </left>
      <right style="medium">
        <color rgb="FF000000"/>
      </right>
      <top/>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double">
        <color rgb="FF000000"/>
      </bottom>
      <diagonal/>
    </border>
    <border>
      <left/>
      <right style="medium">
        <color rgb="FF000000"/>
      </right>
      <top style="medium">
        <color rgb="FF000000"/>
      </top>
      <bottom/>
      <diagonal/>
    </border>
    <border>
      <left/>
      <right style="medium">
        <color rgb="FF000000"/>
      </right>
      <top/>
      <bottom style="double">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7" fillId="0" borderId="0" applyNumberFormat="0" applyFill="0" applyBorder="0" applyAlignment="0" applyProtection="0"/>
  </cellStyleXfs>
  <cellXfs count="117">
    <xf numFmtId="0" fontId="0" fillId="0" borderId="0" xfId="0"/>
    <xf numFmtId="0" fontId="3" fillId="2" borderId="1" xfId="0" applyFont="1" applyFill="1" applyBorder="1" applyAlignment="1">
      <alignment vertical="center" wrapText="1"/>
    </xf>
    <xf numFmtId="6" fontId="3" fillId="2" borderId="2" xfId="0" applyNumberFormat="1" applyFont="1" applyFill="1" applyBorder="1" applyAlignment="1">
      <alignment vertical="center" wrapText="1"/>
    </xf>
    <xf numFmtId="0" fontId="3" fillId="0" borderId="3" xfId="0" applyFont="1" applyBorder="1" applyAlignment="1">
      <alignment vertical="center" wrapText="1"/>
    </xf>
    <xf numFmtId="6" fontId="3" fillId="0" borderId="4" xfId="0" applyNumberFormat="1" applyFont="1" applyBorder="1" applyAlignment="1">
      <alignment vertical="center" wrapText="1"/>
    </xf>
    <xf numFmtId="0" fontId="1" fillId="0" borderId="0" xfId="0" applyFont="1"/>
    <xf numFmtId="0" fontId="6" fillId="0" borderId="0" xfId="0" applyFont="1" applyAlignment="1">
      <alignment horizontal="center" vertical="center"/>
    </xf>
    <xf numFmtId="0" fontId="0" fillId="0" borderId="0" xfId="0" applyAlignment="1">
      <alignment horizontal="center" vertical="center"/>
    </xf>
    <xf numFmtId="0" fontId="6" fillId="3" borderId="7" xfId="0" applyFont="1" applyFill="1" applyBorder="1" applyAlignment="1">
      <alignment horizontal="center" vertical="center" wrapText="1"/>
    </xf>
    <xf numFmtId="0" fontId="6" fillId="0" borderId="7" xfId="0" applyFont="1" applyBorder="1" applyAlignment="1">
      <alignment horizontal="center" vertical="center"/>
    </xf>
    <xf numFmtId="0" fontId="6" fillId="4"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3" fillId="0" borderId="0" xfId="0" applyFont="1" applyAlignment="1">
      <alignment vertical="center"/>
    </xf>
    <xf numFmtId="0" fontId="7" fillId="0" borderId="0" xfId="0" applyFont="1" applyAlignment="1">
      <alignment vertical="center"/>
    </xf>
    <xf numFmtId="0" fontId="4" fillId="0" borderId="0" xfId="0" applyFont="1" applyAlignment="1">
      <alignment horizontal="left" vertical="center" indent="1"/>
    </xf>
    <xf numFmtId="0" fontId="2" fillId="0" borderId="8" xfId="0" applyFont="1" applyBorder="1" applyAlignment="1">
      <alignment vertical="center" wrapText="1"/>
    </xf>
    <xf numFmtId="0" fontId="2" fillId="0" borderId="9" xfId="0" applyFont="1" applyBorder="1" applyAlignment="1">
      <alignment horizontal="center"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8" fontId="3" fillId="0" borderId="13" xfId="0" applyNumberFormat="1" applyFont="1" applyBorder="1" applyAlignment="1">
      <alignment vertical="center" wrapText="1"/>
    </xf>
    <xf numFmtId="0" fontId="3" fillId="0" borderId="13" xfId="0" applyFont="1" applyBorder="1" applyAlignment="1">
      <alignment horizontal="center" vertical="center" wrapText="1"/>
    </xf>
    <xf numFmtId="0" fontId="3" fillId="0" borderId="5" xfId="0" applyFont="1" applyBorder="1" applyAlignment="1">
      <alignment vertical="center" wrapText="1"/>
    </xf>
    <xf numFmtId="0" fontId="8" fillId="0" borderId="6" xfId="0" applyFont="1" applyBorder="1" applyAlignment="1">
      <alignment vertical="center" wrapText="1"/>
    </xf>
    <xf numFmtId="0" fontId="2" fillId="0" borderId="6" xfId="0" applyFont="1" applyBorder="1" applyAlignment="1">
      <alignment vertical="center" wrapText="1"/>
    </xf>
    <xf numFmtId="6" fontId="3" fillId="0" borderId="13" xfId="0" applyNumberFormat="1" applyFont="1" applyBorder="1" applyAlignment="1">
      <alignment vertical="center" wrapText="1"/>
    </xf>
    <xf numFmtId="0" fontId="9" fillId="0" borderId="12" xfId="0" applyFont="1" applyBorder="1" applyAlignment="1">
      <alignment vertical="center" wrapText="1"/>
    </xf>
    <xf numFmtId="0" fontId="5" fillId="0" borderId="0" xfId="0" applyFont="1" applyAlignment="1">
      <alignment vertical="center"/>
    </xf>
    <xf numFmtId="0" fontId="2" fillId="0" borderId="0" xfId="0" applyFont="1" applyAlignment="1">
      <alignment horizontal="left" vertical="center" indent="1"/>
    </xf>
    <xf numFmtId="0" fontId="3" fillId="0" borderId="0" xfId="0" applyFont="1" applyAlignment="1">
      <alignment horizontal="left" vertical="center" indent="1"/>
    </xf>
    <xf numFmtId="0" fontId="10" fillId="0" borderId="0" xfId="0" applyFont="1" applyAlignment="1">
      <alignment vertical="center"/>
    </xf>
    <xf numFmtId="0" fontId="9" fillId="0" borderId="0" xfId="0" applyFont="1" applyAlignment="1">
      <alignment horizontal="left" vertical="center" indent="1"/>
    </xf>
    <xf numFmtId="0" fontId="3" fillId="0" borderId="14" xfId="0" applyFont="1" applyBorder="1" applyAlignment="1">
      <alignment vertical="center" wrapText="1"/>
    </xf>
    <xf numFmtId="0" fontId="14" fillId="0" borderId="7" xfId="0" applyFont="1" applyBorder="1" applyAlignment="1">
      <alignment horizontal="center" vertical="center"/>
    </xf>
    <xf numFmtId="0" fontId="6" fillId="0" borderId="7" xfId="0" applyFont="1" applyBorder="1" applyAlignment="1">
      <alignment wrapText="1"/>
    </xf>
    <xf numFmtId="0" fontId="14" fillId="0" borderId="7" xfId="0" applyFont="1" applyBorder="1" applyAlignment="1">
      <alignment horizontal="center" vertical="center" wrapText="1"/>
    </xf>
    <xf numFmtId="9" fontId="0" fillId="0" borderId="0" xfId="0" applyNumberFormat="1"/>
    <xf numFmtId="0" fontId="12" fillId="0" borderId="0" xfId="0" applyFont="1"/>
    <xf numFmtId="0" fontId="0" fillId="0" borderId="15" xfId="0" applyBorder="1" applyAlignment="1">
      <alignment horizontal="center" vertical="center"/>
    </xf>
    <xf numFmtId="0" fontId="1" fillId="0" borderId="16" xfId="0" applyFont="1" applyBorder="1" applyAlignment="1">
      <alignment horizontal="center"/>
    </xf>
    <xf numFmtId="0" fontId="1" fillId="0" borderId="16" xfId="0" applyFont="1" applyBorder="1" applyAlignment="1">
      <alignment horizontal="center" vertical="center"/>
    </xf>
    <xf numFmtId="6" fontId="0" fillId="0" borderId="0" xfId="0" applyNumberFormat="1"/>
    <xf numFmtId="0" fontId="0" fillId="0" borderId="17" xfId="0" applyBorder="1" applyAlignment="1">
      <alignment shrinkToFit="1"/>
    </xf>
    <xf numFmtId="0" fontId="15" fillId="0" borderId="0" xfId="0" applyFont="1" applyAlignment="1">
      <alignment horizontal="center" vertical="center"/>
    </xf>
    <xf numFmtId="0" fontId="17" fillId="0" borderId="0" xfId="1"/>
    <xf numFmtId="0" fontId="0" fillId="0" borderId="0" xfId="0" applyAlignment="1">
      <alignment shrinkToFit="1"/>
    </xf>
    <xf numFmtId="0" fontId="1" fillId="0" borderId="0" xfId="0" applyFont="1" applyAlignment="1">
      <alignment horizontal="center" vertical="center" shrinkToFit="1"/>
    </xf>
    <xf numFmtId="0" fontId="1" fillId="0" borderId="0" xfId="0" applyFont="1" applyAlignment="1">
      <alignment horizontal="center" vertical="center"/>
    </xf>
    <xf numFmtId="0" fontId="0" fillId="0" borderId="18" xfId="0" applyBorder="1" applyAlignment="1">
      <alignment shrinkToFit="1"/>
    </xf>
    <xf numFmtId="0" fontId="0" fillId="0" borderId="7" xfId="0" applyBorder="1" applyAlignment="1">
      <alignment horizontal="center" vertical="center"/>
    </xf>
    <xf numFmtId="0" fontId="11" fillId="0" borderId="0" xfId="0" applyFont="1"/>
    <xf numFmtId="0" fontId="0" fillId="0" borderId="7" xfId="0" applyBorder="1" applyAlignment="1">
      <alignment horizontal="center" vertical="center" shrinkToFit="1"/>
    </xf>
    <xf numFmtId="0" fontId="0" fillId="5" borderId="0" xfId="0" applyFill="1"/>
    <xf numFmtId="164" fontId="11" fillId="0" borderId="19" xfId="0" applyNumberFormat="1" applyFont="1" applyBorder="1" applyAlignment="1">
      <alignment horizontal="center" vertical="center"/>
    </xf>
    <xf numFmtId="0" fontId="0" fillId="4" borderId="0" xfId="0" applyFill="1"/>
    <xf numFmtId="0" fontId="20" fillId="0" borderId="0" xfId="0" applyFont="1" applyAlignment="1">
      <alignment horizontal="center" vertical="center" wrapText="1"/>
    </xf>
    <xf numFmtId="0" fontId="14" fillId="0" borderId="21" xfId="0" applyFont="1" applyBorder="1" applyAlignment="1">
      <alignment horizontal="center" vertical="center"/>
    </xf>
    <xf numFmtId="0" fontId="0" fillId="0" borderId="7" xfId="0" applyBorder="1" applyAlignment="1">
      <alignment shrinkToFit="1"/>
    </xf>
    <xf numFmtId="0" fontId="0" fillId="0" borderId="7" xfId="0" applyBorder="1"/>
    <xf numFmtId="0" fontId="1" fillId="0" borderId="16" xfId="0" applyFont="1" applyBorder="1"/>
    <xf numFmtId="0" fontId="0" fillId="0" borderId="7" xfId="0" applyBorder="1" applyAlignment="1">
      <alignment horizontal="left" vertical="center" shrinkToFit="1"/>
    </xf>
    <xf numFmtId="0" fontId="14" fillId="0" borderId="0" xfId="0" applyFont="1" applyAlignment="1">
      <alignment horizontal="center" vertical="center"/>
    </xf>
    <xf numFmtId="164" fontId="0" fillId="0" borderId="15" xfId="0" applyNumberFormat="1" applyBorder="1" applyAlignment="1">
      <alignment horizontal="center" vertical="center"/>
    </xf>
    <xf numFmtId="164" fontId="0" fillId="0" borderId="7" xfId="0" applyNumberFormat="1" applyBorder="1" applyAlignment="1">
      <alignment horizontal="center" vertical="center"/>
    </xf>
    <xf numFmtId="8" fontId="3" fillId="0" borderId="13" xfId="0" applyNumberFormat="1" applyFont="1" applyBorder="1" applyAlignment="1">
      <alignment horizontal="center" vertical="center"/>
    </xf>
    <xf numFmtId="6" fontId="3" fillId="0" borderId="13" xfId="0" applyNumberFormat="1" applyFont="1" applyBorder="1" applyAlignment="1">
      <alignment horizontal="center" vertical="center" wrapText="1"/>
    </xf>
    <xf numFmtId="0" fontId="14" fillId="5" borderId="7" xfId="0" applyFont="1" applyFill="1" applyBorder="1" applyAlignment="1" applyProtection="1">
      <alignment horizontal="center" vertical="center"/>
      <protection locked="0"/>
    </xf>
    <xf numFmtId="0" fontId="1" fillId="0" borderId="0" xfId="0" applyFont="1" applyProtection="1">
      <protection locked="0"/>
    </xf>
    <xf numFmtId="0" fontId="6" fillId="5" borderId="7"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11" fillId="0" borderId="0" xfId="0" applyFont="1" applyAlignment="1" applyProtection="1">
      <alignment horizontal="right" vertical="center"/>
      <protection locked="0"/>
    </xf>
    <xf numFmtId="6" fontId="0" fillId="0" borderId="0" xfId="0" applyNumberFormat="1" applyAlignment="1" applyProtection="1">
      <alignment horizontal="center" vertical="center"/>
      <protection locked="0"/>
    </xf>
    <xf numFmtId="0" fontId="13" fillId="0" borderId="0" xfId="0" applyFont="1" applyAlignment="1" applyProtection="1">
      <alignment horizontal="center" vertical="center"/>
      <protection locked="0"/>
    </xf>
    <xf numFmtId="8" fontId="13" fillId="0" borderId="0" xfId="0" applyNumberFormat="1" applyFont="1" applyAlignment="1" applyProtection="1">
      <alignment horizontal="center" vertical="center"/>
      <protection locked="0"/>
    </xf>
    <xf numFmtId="0" fontId="12" fillId="0" borderId="0" xfId="0" applyFont="1" applyAlignment="1" applyProtection="1">
      <alignment horizontal="center"/>
      <protection locked="0"/>
    </xf>
    <xf numFmtId="0" fontId="0" fillId="0" borderId="0" xfId="0" applyAlignment="1" applyProtection="1">
      <alignment horizontal="center"/>
      <protection locked="0"/>
    </xf>
    <xf numFmtId="0" fontId="11" fillId="0" borderId="0" xfId="0" applyFont="1" applyAlignment="1" applyProtection="1">
      <alignment horizontal="right"/>
      <protection locked="0"/>
    </xf>
    <xf numFmtId="8" fontId="13" fillId="0" borderId="0" xfId="0" applyNumberFormat="1" applyFont="1" applyAlignment="1" applyProtection="1">
      <alignment horizontal="center"/>
      <protection locked="0"/>
    </xf>
    <xf numFmtId="0" fontId="0" fillId="0" borderId="0" xfId="0" applyProtection="1">
      <protection locked="0"/>
    </xf>
    <xf numFmtId="8" fontId="0" fillId="0" borderId="0" xfId="0" applyNumberFormat="1" applyProtection="1">
      <protection locked="0"/>
    </xf>
    <xf numFmtId="0" fontId="6" fillId="0" borderId="0" xfId="0" applyFont="1" applyAlignment="1" applyProtection="1">
      <alignment horizontal="center"/>
      <protection locked="0"/>
    </xf>
    <xf numFmtId="6" fontId="6" fillId="3" borderId="7" xfId="0" applyNumberFormat="1" applyFont="1" applyFill="1" applyBorder="1" applyAlignment="1">
      <alignment horizontal="center" vertical="center" wrapText="1"/>
    </xf>
    <xf numFmtId="6" fontId="6" fillId="4" borderId="7" xfId="0" applyNumberFormat="1" applyFont="1" applyFill="1" applyBorder="1" applyAlignment="1">
      <alignment horizontal="center" vertical="center" wrapText="1"/>
    </xf>
    <xf numFmtId="8" fontId="6" fillId="0" borderId="7" xfId="0" applyNumberFormat="1" applyFont="1" applyBorder="1" applyAlignment="1">
      <alignment horizontal="center" vertical="center" wrapText="1"/>
    </xf>
    <xf numFmtId="6" fontId="6" fillId="0" borderId="7" xfId="0" applyNumberFormat="1" applyFont="1" applyBorder="1" applyAlignment="1">
      <alignment horizontal="center" vertical="center" wrapText="1"/>
    </xf>
    <xf numFmtId="0" fontId="6" fillId="0" borderId="7" xfId="0" applyFont="1" applyBorder="1" applyAlignment="1">
      <alignment horizontal="center"/>
    </xf>
    <xf numFmtId="0" fontId="6" fillId="0" borderId="0" xfId="0" applyFont="1" applyAlignment="1">
      <alignment wrapText="1"/>
    </xf>
    <xf numFmtId="0" fontId="6" fillId="0" borderId="0" xfId="0" applyFont="1" applyAlignment="1">
      <alignment horizontal="center"/>
    </xf>
    <xf numFmtId="0" fontId="0" fillId="0" borderId="0" xfId="0" applyAlignment="1">
      <alignment wrapText="1"/>
    </xf>
    <xf numFmtId="0" fontId="0" fillId="0" borderId="0" xfId="0" applyAlignment="1">
      <alignment horizontal="center"/>
    </xf>
    <xf numFmtId="6" fontId="6" fillId="0" borderId="7" xfId="0" applyNumberFormat="1" applyFont="1" applyBorder="1" applyAlignment="1">
      <alignment horizontal="center" vertical="center"/>
    </xf>
    <xf numFmtId="6" fontId="6" fillId="0" borderId="0" xfId="0" applyNumberFormat="1" applyFont="1" applyAlignment="1">
      <alignment horizontal="center"/>
    </xf>
    <xf numFmtId="0" fontId="11" fillId="6" borderId="7" xfId="0" applyFont="1" applyFill="1" applyBorder="1" applyAlignment="1" applyProtection="1">
      <alignment horizontal="center" vertical="center"/>
      <protection locked="0"/>
    </xf>
    <xf numFmtId="0" fontId="15" fillId="0" borderId="0" xfId="0" applyFont="1" applyProtection="1">
      <protection locked="0"/>
    </xf>
    <xf numFmtId="0" fontId="13" fillId="0" borderId="0" xfId="0" applyFont="1" applyAlignment="1" applyProtection="1">
      <alignment horizontal="center" vertical="center"/>
      <protection locked="0"/>
    </xf>
    <xf numFmtId="0" fontId="18" fillId="0" borderId="0" xfId="0" applyFont="1" applyAlignment="1">
      <alignment horizontal="left" vertical="top" wrapText="1"/>
    </xf>
    <xf numFmtId="0" fontId="20" fillId="0" borderId="20" xfId="0" applyFont="1" applyBorder="1" applyAlignment="1">
      <alignment horizontal="center" vertical="center" wrapText="1"/>
    </xf>
    <xf numFmtId="0" fontId="20" fillId="0" borderId="0" xfId="0" applyFont="1" applyAlignment="1">
      <alignment horizontal="center" vertical="center" wrapText="1"/>
    </xf>
    <xf numFmtId="0" fontId="0" fillId="0" borderId="0" xfId="0" applyAlignment="1">
      <alignment horizontal="right" shrinkToFit="1"/>
    </xf>
    <xf numFmtId="0" fontId="0" fillId="0" borderId="22" xfId="0" applyBorder="1" applyAlignment="1">
      <alignment horizontal="right" shrinkToFit="1"/>
    </xf>
    <xf numFmtId="0" fontId="12" fillId="7" borderId="23" xfId="0" applyFont="1" applyFill="1" applyBorder="1" applyAlignment="1" applyProtection="1">
      <alignment horizontal="left"/>
      <protection locked="0"/>
    </xf>
    <xf numFmtId="0" fontId="12" fillId="7" borderId="24" xfId="0" applyFont="1" applyFill="1" applyBorder="1" applyAlignment="1" applyProtection="1">
      <alignment horizontal="left"/>
      <protection locked="0"/>
    </xf>
    <xf numFmtId="0" fontId="12" fillId="7" borderId="25" xfId="0" applyFont="1" applyFill="1" applyBorder="1" applyAlignment="1" applyProtection="1">
      <alignment horizontal="left"/>
      <protection locked="0"/>
    </xf>
    <xf numFmtId="0" fontId="12" fillId="7" borderId="26" xfId="0" applyFont="1" applyFill="1" applyBorder="1" applyAlignment="1" applyProtection="1">
      <alignment horizontal="left"/>
      <protection locked="0"/>
    </xf>
    <xf numFmtId="0" fontId="12" fillId="7" borderId="27" xfId="0" applyFont="1" applyFill="1" applyBorder="1" applyAlignment="1" applyProtection="1">
      <alignment horizontal="left"/>
      <protection locked="0"/>
    </xf>
    <xf numFmtId="0" fontId="12" fillId="7" borderId="28" xfId="0" applyFont="1" applyFill="1" applyBorder="1" applyAlignment="1" applyProtection="1">
      <alignment horizontal="left"/>
      <protection locked="0"/>
    </xf>
    <xf numFmtId="0" fontId="3" fillId="0" borderId="8" xfId="0" applyFont="1" applyBorder="1" applyAlignment="1">
      <alignment vertical="center" wrapText="1"/>
    </xf>
    <xf numFmtId="0" fontId="3" fillId="0" borderId="12" xfId="0" applyFont="1" applyBorder="1" applyAlignment="1">
      <alignment vertical="center" wrapText="1"/>
    </xf>
    <xf numFmtId="8" fontId="3" fillId="0" borderId="8" xfId="0" applyNumberFormat="1" applyFont="1" applyBorder="1" applyAlignment="1">
      <alignment vertical="center" wrapText="1"/>
    </xf>
    <xf numFmtId="8" fontId="3" fillId="0" borderId="12" xfId="0" applyNumberFormat="1" applyFont="1" applyBorder="1" applyAlignment="1">
      <alignment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drawing1.xml><?xml version="1.0" encoding="utf-8"?>
<xdr:wsDr xmlns:xdr="http://schemas.openxmlformats.org/drawingml/2006/spreadsheetDrawing" xmlns:a="http://schemas.openxmlformats.org/drawingml/2006/main">
  <xdr:oneCellAnchor>
    <xdr:from>
      <xdr:col>5</xdr:col>
      <xdr:colOff>582930</xdr:colOff>
      <xdr:row>18</xdr:row>
      <xdr:rowOff>316230</xdr:rowOff>
    </xdr:from>
    <xdr:ext cx="184731" cy="264560"/>
    <xdr:sp macro="" textlink="">
      <xdr:nvSpPr>
        <xdr:cNvPr id="2" name="TextBox 1">
          <a:extLst>
            <a:ext uri="{FF2B5EF4-FFF2-40B4-BE49-F238E27FC236}">
              <a16:creationId xmlns:a16="http://schemas.microsoft.com/office/drawing/2014/main" id="{48BAE827-7C63-BAA8-F2DC-79736AE4628C}"/>
            </a:ext>
          </a:extLst>
        </xdr:cNvPr>
        <xdr:cNvSpPr txBox="1"/>
      </xdr:nvSpPr>
      <xdr:spPr>
        <a:xfrm>
          <a:off x="7840980" y="3954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lorien.deaton@ncagr.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B532-C6FF-42C9-AABC-864AB58ED415}">
  <sheetPr codeName="Sheet2"/>
  <dimension ref="A1:B24"/>
  <sheetViews>
    <sheetView showGridLines="0" workbookViewId="0">
      <selection activeCell="A26" sqref="A26"/>
    </sheetView>
  </sheetViews>
  <sheetFormatPr defaultRowHeight="14.4" x14ac:dyDescent="0.3"/>
  <cols>
    <col min="1" max="1" width="88.44140625" customWidth="1"/>
  </cols>
  <sheetData>
    <row r="1" spans="1:2" ht="21" x14ac:dyDescent="0.3">
      <c r="A1" s="46" t="s">
        <v>85</v>
      </c>
    </row>
    <row r="2" spans="1:2" ht="21" x14ac:dyDescent="0.3">
      <c r="A2" s="46" t="s">
        <v>86</v>
      </c>
    </row>
    <row r="4" spans="1:2" ht="18" x14ac:dyDescent="0.35">
      <c r="A4" s="40" t="s">
        <v>87</v>
      </c>
      <c r="B4" s="40"/>
    </row>
    <row r="5" spans="1:2" ht="18" x14ac:dyDescent="0.35">
      <c r="A5" s="40"/>
      <c r="B5" s="40"/>
    </row>
    <row r="6" spans="1:2" ht="18" x14ac:dyDescent="0.35">
      <c r="A6" s="40" t="s">
        <v>90</v>
      </c>
      <c r="B6" s="40"/>
    </row>
    <row r="7" spans="1:2" ht="18" x14ac:dyDescent="0.35">
      <c r="A7" s="40" t="s">
        <v>91</v>
      </c>
      <c r="B7" s="40"/>
    </row>
    <row r="8" spans="1:2" ht="18" x14ac:dyDescent="0.35">
      <c r="A8" s="53"/>
      <c r="B8" s="40"/>
    </row>
    <row r="9" spans="1:2" ht="18" x14ac:dyDescent="0.35">
      <c r="A9" s="40" t="s">
        <v>88</v>
      </c>
    </row>
    <row r="10" spans="1:2" ht="18" x14ac:dyDescent="0.35">
      <c r="A10" s="40"/>
      <c r="B10" s="40"/>
    </row>
    <row r="11" spans="1:2" ht="18" x14ac:dyDescent="0.35">
      <c r="A11" s="40" t="s">
        <v>89</v>
      </c>
      <c r="B11" s="40"/>
    </row>
    <row r="12" spans="1:2" ht="18" x14ac:dyDescent="0.35">
      <c r="A12" s="40"/>
      <c r="B12" s="40"/>
    </row>
    <row r="13" spans="1:2" ht="18" x14ac:dyDescent="0.35">
      <c r="A13" s="40" t="s">
        <v>104</v>
      </c>
      <c r="B13" s="40"/>
    </row>
    <row r="14" spans="1:2" ht="18" x14ac:dyDescent="0.35">
      <c r="A14" s="40"/>
      <c r="B14" s="40"/>
    </row>
    <row r="15" spans="1:2" ht="18" x14ac:dyDescent="0.35">
      <c r="A15" s="40" t="s">
        <v>93</v>
      </c>
      <c r="B15" s="40"/>
    </row>
    <row r="16" spans="1:2" ht="18" x14ac:dyDescent="0.35">
      <c r="A16" s="40"/>
      <c r="B16" s="40"/>
    </row>
    <row r="17" spans="1:1" ht="18" x14ac:dyDescent="0.35">
      <c r="A17" s="40" t="s">
        <v>94</v>
      </c>
    </row>
    <row r="19" spans="1:1" ht="18" x14ac:dyDescent="0.35">
      <c r="A19" s="40" t="s">
        <v>95</v>
      </c>
    </row>
    <row r="23" spans="1:1" x14ac:dyDescent="0.3">
      <c r="A23" t="s">
        <v>92</v>
      </c>
    </row>
    <row r="24" spans="1:1" x14ac:dyDescent="0.3">
      <c r="A24" s="47" t="s">
        <v>114</v>
      </c>
    </row>
  </sheetData>
  <hyperlinks>
    <hyperlink ref="A24" r:id="rId1" xr:uid="{E02D113D-0F63-41F4-A402-C055C75A045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FF72B-953E-4E24-89A3-E2C15635B842}">
  <sheetPr codeName="Sheet1"/>
  <dimension ref="A1:J44"/>
  <sheetViews>
    <sheetView showGridLines="0" tabSelected="1" workbookViewId="0">
      <selection activeCell="D3" sqref="D3"/>
    </sheetView>
  </sheetViews>
  <sheetFormatPr defaultRowHeight="14.4" x14ac:dyDescent="0.3"/>
  <cols>
    <col min="1" max="1" width="42.77734375" customWidth="1"/>
    <col min="2" max="2" width="17.33203125" style="92" customWidth="1"/>
    <col min="3" max="3" width="10.6640625" style="7" customWidth="1"/>
    <col min="4" max="4" width="12.21875" style="78" customWidth="1"/>
    <col min="5" max="5" width="19" style="92" customWidth="1"/>
    <col min="6" max="7" width="9.88671875" style="81" customWidth="1"/>
    <col min="8" max="8" width="16.77734375" style="81" customWidth="1"/>
    <col min="9" max="9" width="8.88671875" style="81"/>
    <col min="10" max="10" width="16.109375" style="81" customWidth="1"/>
    <col min="11" max="16384" width="8.88671875" style="81"/>
  </cols>
  <sheetData>
    <row r="1" spans="1:10" s="70" customFormat="1" ht="37.200000000000003" customHeight="1" x14ac:dyDescent="0.3">
      <c r="A1" s="36" t="s">
        <v>0</v>
      </c>
      <c r="B1" s="38" t="s">
        <v>47</v>
      </c>
      <c r="C1" s="36" t="s">
        <v>1</v>
      </c>
      <c r="D1" s="69" t="s">
        <v>20</v>
      </c>
      <c r="E1" s="36" t="s">
        <v>23</v>
      </c>
    </row>
    <row r="2" spans="1:10" s="72" customFormat="1" ht="13.8" x14ac:dyDescent="0.3">
      <c r="A2" s="8" t="s">
        <v>17</v>
      </c>
      <c r="B2" s="84">
        <v>1813</v>
      </c>
      <c r="C2" s="9" t="s">
        <v>12</v>
      </c>
      <c r="D2" s="71">
        <v>0</v>
      </c>
      <c r="E2" s="93">
        <f>D2*B2</f>
        <v>0</v>
      </c>
    </row>
    <row r="3" spans="1:10" s="72" customFormat="1" ht="18" x14ac:dyDescent="0.3">
      <c r="A3" s="10" t="s">
        <v>18</v>
      </c>
      <c r="B3" s="85">
        <v>2129</v>
      </c>
      <c r="C3" s="9" t="s">
        <v>12</v>
      </c>
      <c r="D3" s="71">
        <v>0</v>
      </c>
      <c r="E3" s="93">
        <f t="shared" ref="E3:E7" si="0">D3*B3</f>
        <v>0</v>
      </c>
      <c r="I3" s="73"/>
      <c r="J3" s="74"/>
    </row>
    <row r="4" spans="1:10" s="72" customFormat="1" ht="13.8" x14ac:dyDescent="0.3">
      <c r="A4" s="8" t="s">
        <v>19</v>
      </c>
      <c r="B4" s="84">
        <v>2675</v>
      </c>
      <c r="C4" s="9" t="s">
        <v>12</v>
      </c>
      <c r="D4" s="71">
        <v>0</v>
      </c>
      <c r="E4" s="93">
        <f t="shared" si="0"/>
        <v>0</v>
      </c>
    </row>
    <row r="5" spans="1:10" s="72" customFormat="1" ht="13.8" x14ac:dyDescent="0.3">
      <c r="A5" s="11" t="s">
        <v>117</v>
      </c>
      <c r="B5" s="84">
        <v>27</v>
      </c>
      <c r="C5" s="9" t="s">
        <v>21</v>
      </c>
      <c r="D5" s="71">
        <v>0</v>
      </c>
      <c r="E5" s="93">
        <f t="shared" si="0"/>
        <v>0</v>
      </c>
    </row>
    <row r="6" spans="1:10" s="72" customFormat="1" ht="13.8" x14ac:dyDescent="0.3">
      <c r="A6" s="11" t="s">
        <v>116</v>
      </c>
      <c r="B6" s="84">
        <v>30</v>
      </c>
      <c r="C6" s="9" t="s">
        <v>21</v>
      </c>
      <c r="D6" s="71">
        <v>0</v>
      </c>
      <c r="E6" s="93">
        <f t="shared" si="0"/>
        <v>0</v>
      </c>
    </row>
    <row r="7" spans="1:10" s="72" customFormat="1" ht="18" x14ac:dyDescent="0.3">
      <c r="A7" s="11" t="s">
        <v>115</v>
      </c>
      <c r="B7" s="86">
        <v>27</v>
      </c>
      <c r="C7" s="9" t="s">
        <v>21</v>
      </c>
      <c r="D7" s="71">
        <v>0</v>
      </c>
      <c r="E7" s="93">
        <f t="shared" si="0"/>
        <v>0</v>
      </c>
      <c r="G7" s="97"/>
      <c r="H7" s="97"/>
      <c r="I7" s="75"/>
      <c r="J7" s="76"/>
    </row>
    <row r="8" spans="1:10" s="72" customFormat="1" ht="18" x14ac:dyDescent="0.35">
      <c r="A8" s="11" t="s">
        <v>16</v>
      </c>
      <c r="B8" s="87">
        <v>560</v>
      </c>
      <c r="C8" s="9" t="s">
        <v>22</v>
      </c>
      <c r="D8" s="71">
        <v>0</v>
      </c>
      <c r="E8" s="93">
        <f>D8*B8</f>
        <v>0</v>
      </c>
      <c r="I8" s="77"/>
      <c r="J8" s="78"/>
    </row>
    <row r="9" spans="1:10" s="72" customFormat="1" ht="18" x14ac:dyDescent="0.35">
      <c r="A9" s="11" t="s">
        <v>48</v>
      </c>
      <c r="B9" s="87">
        <v>5350</v>
      </c>
      <c r="C9" s="9" t="s">
        <v>12</v>
      </c>
      <c r="D9" s="71">
        <v>0</v>
      </c>
      <c r="E9" s="93">
        <f t="shared" ref="E9:E34" si="1">D9*B9</f>
        <v>0</v>
      </c>
      <c r="I9" s="79"/>
      <c r="J9" s="80"/>
    </row>
    <row r="10" spans="1:10" s="72" customFormat="1" ht="18" x14ac:dyDescent="0.35">
      <c r="A10" s="11" t="s">
        <v>49</v>
      </c>
      <c r="B10" s="87">
        <v>6420</v>
      </c>
      <c r="C10" s="9" t="s">
        <v>12</v>
      </c>
      <c r="D10" s="71">
        <v>0</v>
      </c>
      <c r="E10" s="93">
        <f t="shared" si="1"/>
        <v>0</v>
      </c>
      <c r="I10" s="79"/>
      <c r="J10" s="80"/>
    </row>
    <row r="11" spans="1:10" s="72" customFormat="1" ht="13.8" x14ac:dyDescent="0.3">
      <c r="A11" s="11" t="s">
        <v>51</v>
      </c>
      <c r="B11" s="87">
        <v>4100</v>
      </c>
      <c r="C11" s="9" t="s">
        <v>12</v>
      </c>
      <c r="D11" s="71">
        <v>0</v>
      </c>
      <c r="E11" s="93">
        <f t="shared" si="1"/>
        <v>0</v>
      </c>
    </row>
    <row r="12" spans="1:10" s="72" customFormat="1" ht="13.8" x14ac:dyDescent="0.3">
      <c r="A12" s="11" t="s">
        <v>50</v>
      </c>
      <c r="B12" s="87">
        <v>4920</v>
      </c>
      <c r="C12" s="9" t="s">
        <v>12</v>
      </c>
      <c r="D12" s="71">
        <v>0</v>
      </c>
      <c r="E12" s="93">
        <f t="shared" si="1"/>
        <v>0</v>
      </c>
    </row>
    <row r="13" spans="1:10" s="72" customFormat="1" ht="27.6" x14ac:dyDescent="0.3">
      <c r="A13" s="11" t="s">
        <v>53</v>
      </c>
      <c r="B13" s="87">
        <v>500</v>
      </c>
      <c r="C13" s="9" t="s">
        <v>12</v>
      </c>
      <c r="D13" s="71"/>
      <c r="E13" s="93">
        <f t="shared" si="1"/>
        <v>0</v>
      </c>
    </row>
    <row r="14" spans="1:10" s="72" customFormat="1" ht="27.6" x14ac:dyDescent="0.3">
      <c r="A14" s="11" t="s">
        <v>52</v>
      </c>
      <c r="B14" s="87">
        <v>600</v>
      </c>
      <c r="C14" s="9" t="s">
        <v>12</v>
      </c>
      <c r="D14" s="71">
        <v>0</v>
      </c>
      <c r="E14" s="93">
        <f t="shared" si="1"/>
        <v>0</v>
      </c>
    </row>
    <row r="15" spans="1:10" ht="27.6" x14ac:dyDescent="0.3">
      <c r="A15" s="37" t="s">
        <v>54</v>
      </c>
      <c r="B15" s="88">
        <v>15000</v>
      </c>
      <c r="C15" s="9" t="s">
        <v>46</v>
      </c>
      <c r="D15" s="71">
        <v>0</v>
      </c>
      <c r="E15" s="93">
        <f t="shared" si="1"/>
        <v>0</v>
      </c>
    </row>
    <row r="16" spans="1:10" ht="27.6" x14ac:dyDescent="0.3">
      <c r="A16" s="37" t="s">
        <v>55</v>
      </c>
      <c r="B16" s="88">
        <v>18000</v>
      </c>
      <c r="C16" s="9" t="s">
        <v>46</v>
      </c>
      <c r="D16" s="71">
        <v>0</v>
      </c>
      <c r="E16" s="93">
        <f t="shared" si="1"/>
        <v>0</v>
      </c>
    </row>
    <row r="17" spans="1:8" x14ac:dyDescent="0.3">
      <c r="A17" s="37" t="s">
        <v>56</v>
      </c>
      <c r="B17" s="88">
        <v>43500</v>
      </c>
      <c r="C17" s="9" t="s">
        <v>46</v>
      </c>
      <c r="D17" s="71">
        <v>0</v>
      </c>
      <c r="E17" s="93">
        <f t="shared" si="1"/>
        <v>0</v>
      </c>
    </row>
    <row r="18" spans="1:8" x14ac:dyDescent="0.3">
      <c r="A18" s="37" t="s">
        <v>57</v>
      </c>
      <c r="B18" s="88">
        <v>52200</v>
      </c>
      <c r="C18" s="9" t="s">
        <v>46</v>
      </c>
      <c r="D18" s="71">
        <v>0</v>
      </c>
      <c r="E18" s="93">
        <f t="shared" si="1"/>
        <v>0</v>
      </c>
    </row>
    <row r="19" spans="1:8" ht="27.6" x14ac:dyDescent="0.3">
      <c r="A19" s="37" t="s">
        <v>58</v>
      </c>
      <c r="B19" s="88">
        <v>7500</v>
      </c>
      <c r="C19" s="9" t="s">
        <v>46</v>
      </c>
      <c r="D19" s="71">
        <v>0</v>
      </c>
      <c r="E19" s="93">
        <f t="shared" si="1"/>
        <v>0</v>
      </c>
    </row>
    <row r="20" spans="1:8" ht="27.6" x14ac:dyDescent="0.3">
      <c r="A20" s="37" t="s">
        <v>59</v>
      </c>
      <c r="B20" s="88">
        <v>9000</v>
      </c>
      <c r="C20" s="9" t="s">
        <v>46</v>
      </c>
      <c r="D20" s="71">
        <v>0</v>
      </c>
      <c r="E20" s="93">
        <f t="shared" si="1"/>
        <v>0</v>
      </c>
    </row>
    <row r="21" spans="1:8" ht="27.6" x14ac:dyDescent="0.3">
      <c r="A21" s="37" t="s">
        <v>60</v>
      </c>
      <c r="B21" s="88">
        <v>10000</v>
      </c>
      <c r="C21" s="9" t="s">
        <v>46</v>
      </c>
      <c r="D21" s="71">
        <v>0</v>
      </c>
      <c r="E21" s="93">
        <f t="shared" si="1"/>
        <v>0</v>
      </c>
      <c r="H21" s="82"/>
    </row>
    <row r="22" spans="1:8" ht="27.6" x14ac:dyDescent="0.3">
      <c r="A22" s="37" t="s">
        <v>61</v>
      </c>
      <c r="B22" s="88">
        <v>12000</v>
      </c>
      <c r="C22" s="9" t="s">
        <v>46</v>
      </c>
      <c r="D22" s="71">
        <v>0</v>
      </c>
      <c r="E22" s="93">
        <f t="shared" si="1"/>
        <v>0</v>
      </c>
      <c r="H22" s="82"/>
    </row>
    <row r="23" spans="1:8" x14ac:dyDescent="0.3">
      <c r="A23" s="37" t="s">
        <v>63</v>
      </c>
      <c r="B23" s="88">
        <v>43500</v>
      </c>
      <c r="C23" s="9" t="s">
        <v>46</v>
      </c>
      <c r="D23" s="71">
        <v>0</v>
      </c>
      <c r="E23" s="93">
        <f t="shared" si="1"/>
        <v>0</v>
      </c>
      <c r="H23" s="82"/>
    </row>
    <row r="24" spans="1:8" x14ac:dyDescent="0.3">
      <c r="A24" s="37" t="s">
        <v>62</v>
      </c>
      <c r="B24" s="88">
        <v>52200</v>
      </c>
      <c r="C24" s="9" t="s">
        <v>46</v>
      </c>
      <c r="D24" s="71">
        <v>0</v>
      </c>
      <c r="E24" s="93">
        <f t="shared" si="1"/>
        <v>0</v>
      </c>
      <c r="H24" s="82"/>
    </row>
    <row r="25" spans="1:8" ht="16.8" customHeight="1" x14ac:dyDescent="0.3">
      <c r="A25" s="37" t="s">
        <v>64</v>
      </c>
      <c r="B25" s="88">
        <v>7500</v>
      </c>
      <c r="C25" s="9" t="s">
        <v>46</v>
      </c>
      <c r="D25" s="71">
        <v>0</v>
      </c>
      <c r="E25" s="93">
        <f t="shared" si="1"/>
        <v>0</v>
      </c>
      <c r="H25" s="82"/>
    </row>
    <row r="26" spans="1:8" ht="17.399999999999999" customHeight="1" x14ac:dyDescent="0.3">
      <c r="A26" s="37" t="s">
        <v>65</v>
      </c>
      <c r="B26" s="88">
        <v>9000</v>
      </c>
      <c r="C26" s="9" t="s">
        <v>46</v>
      </c>
      <c r="D26" s="71">
        <v>0</v>
      </c>
      <c r="E26" s="93">
        <f t="shared" si="1"/>
        <v>0</v>
      </c>
      <c r="H26" s="82"/>
    </row>
    <row r="27" spans="1:8" ht="27.6" x14ac:dyDescent="0.3">
      <c r="A27" s="37" t="s">
        <v>66</v>
      </c>
      <c r="B27" s="88">
        <v>10000</v>
      </c>
      <c r="C27" s="9" t="s">
        <v>46</v>
      </c>
      <c r="D27" s="71">
        <v>0</v>
      </c>
      <c r="E27" s="93">
        <f t="shared" si="1"/>
        <v>0</v>
      </c>
      <c r="H27" s="82"/>
    </row>
    <row r="28" spans="1:8" ht="27.6" x14ac:dyDescent="0.3">
      <c r="A28" s="37" t="s">
        <v>67</v>
      </c>
      <c r="B28" s="88">
        <v>12000</v>
      </c>
      <c r="C28" s="9" t="s">
        <v>46</v>
      </c>
      <c r="D28" s="71">
        <v>0</v>
      </c>
      <c r="E28" s="93">
        <f t="shared" si="1"/>
        <v>0</v>
      </c>
      <c r="H28" s="82"/>
    </row>
    <row r="29" spans="1:8" x14ac:dyDescent="0.3">
      <c r="A29" s="37" t="s">
        <v>68</v>
      </c>
      <c r="B29" s="88">
        <v>8311</v>
      </c>
      <c r="C29" s="9" t="s">
        <v>46</v>
      </c>
      <c r="D29" s="71">
        <v>0</v>
      </c>
      <c r="E29" s="93">
        <f t="shared" si="1"/>
        <v>0</v>
      </c>
    </row>
    <row r="30" spans="1:8" x14ac:dyDescent="0.3">
      <c r="A30" s="37" t="s">
        <v>69</v>
      </c>
      <c r="B30" s="88">
        <v>9973</v>
      </c>
      <c r="C30" s="9" t="s">
        <v>46</v>
      </c>
      <c r="D30" s="71">
        <v>0</v>
      </c>
      <c r="E30" s="93">
        <f t="shared" si="1"/>
        <v>0</v>
      </c>
    </row>
    <row r="31" spans="1:8" x14ac:dyDescent="0.3">
      <c r="A31" s="37" t="s">
        <v>70</v>
      </c>
      <c r="B31" s="88">
        <v>33492</v>
      </c>
      <c r="C31" s="9" t="s">
        <v>46</v>
      </c>
      <c r="D31" s="71">
        <v>0</v>
      </c>
      <c r="E31" s="93">
        <f t="shared" si="1"/>
        <v>0</v>
      </c>
    </row>
    <row r="32" spans="1:8" x14ac:dyDescent="0.3">
      <c r="A32" s="37" t="s">
        <v>71</v>
      </c>
      <c r="B32" s="88">
        <v>40190</v>
      </c>
      <c r="C32" s="9" t="s">
        <v>46</v>
      </c>
      <c r="D32" s="71">
        <v>0</v>
      </c>
      <c r="E32" s="93">
        <f t="shared" si="1"/>
        <v>0</v>
      </c>
    </row>
    <row r="33" spans="1:5" x14ac:dyDescent="0.3">
      <c r="A33" s="37" t="s">
        <v>72</v>
      </c>
      <c r="B33" s="88">
        <v>5000</v>
      </c>
      <c r="C33" s="9" t="s">
        <v>46</v>
      </c>
      <c r="D33" s="71">
        <v>0</v>
      </c>
      <c r="E33" s="93">
        <f t="shared" si="1"/>
        <v>0</v>
      </c>
    </row>
    <row r="34" spans="1:5" x14ac:dyDescent="0.3">
      <c r="A34" s="37" t="s">
        <v>73</v>
      </c>
      <c r="B34" s="88">
        <v>6000</v>
      </c>
      <c r="C34" s="9" t="s">
        <v>46</v>
      </c>
      <c r="D34" s="71">
        <v>0</v>
      </c>
      <c r="E34" s="93">
        <f t="shared" si="1"/>
        <v>0</v>
      </c>
    </row>
    <row r="35" spans="1:5" x14ac:dyDescent="0.3">
      <c r="A35" s="89"/>
      <c r="B35" s="90"/>
      <c r="C35" s="6"/>
      <c r="D35" s="83"/>
      <c r="E35" s="94"/>
    </row>
    <row r="36" spans="1:5" x14ac:dyDescent="0.3">
      <c r="A36" s="89"/>
      <c r="B36" s="90"/>
      <c r="C36" s="6"/>
      <c r="D36" s="83"/>
      <c r="E36" s="90"/>
    </row>
    <row r="37" spans="1:5" x14ac:dyDescent="0.3">
      <c r="A37" s="89"/>
      <c r="B37" s="90"/>
      <c r="C37" s="6"/>
      <c r="D37" s="83"/>
      <c r="E37" s="90"/>
    </row>
    <row r="38" spans="1:5" x14ac:dyDescent="0.3">
      <c r="A38" s="91"/>
    </row>
    <row r="39" spans="1:5" x14ac:dyDescent="0.3">
      <c r="A39" s="91"/>
      <c r="D39" s="81"/>
      <c r="E39"/>
    </row>
    <row r="40" spans="1:5" x14ac:dyDescent="0.3">
      <c r="A40" s="91"/>
      <c r="D40" s="81"/>
      <c r="E40"/>
    </row>
    <row r="41" spans="1:5" x14ac:dyDescent="0.3">
      <c r="A41" s="91"/>
      <c r="D41" s="81"/>
      <c r="E41"/>
    </row>
    <row r="42" spans="1:5" x14ac:dyDescent="0.3">
      <c r="A42" s="91"/>
    </row>
    <row r="43" spans="1:5" x14ac:dyDescent="0.3">
      <c r="A43" s="91"/>
    </row>
    <row r="44" spans="1:5" x14ac:dyDescent="0.3">
      <c r="A44" s="91"/>
    </row>
  </sheetData>
  <sheetProtection algorithmName="SHA-512" hashValue="DXurgNkZjyfC47kz5RZ1AD6i5X7fWHP1ihlu2eYIumXcKFuIuUnQxKb+jrOnzlStFsCMccWrUYzaEYRD4JsLEA==" saltValue="yIF/PQ194A2sb+a39Z2Gmg==" spinCount="100000" sheet="1" objects="1" scenarios="1" selectLockedCells="1"/>
  <mergeCells count="1">
    <mergeCell ref="G7:H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36BA999-0EF0-48EA-A02A-1576FDFD4C76}">
          <x14:formula1>
            <xm:f>'AgWRAP Cost Est List'!$I$3:$I$4</xm:f>
          </x14:formula1>
          <xm:sqref>I7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7D870-1336-49D1-9115-318803D7C9A0}">
  <sheetPr codeName="Sheet3">
    <pageSetUpPr fitToPage="1"/>
  </sheetPr>
  <dimension ref="A1:V30"/>
  <sheetViews>
    <sheetView showGridLines="0" zoomScale="80" zoomScaleNormal="80" workbookViewId="0">
      <selection activeCell="A4" sqref="A4:B4"/>
    </sheetView>
  </sheetViews>
  <sheetFormatPr defaultRowHeight="14.4" x14ac:dyDescent="0.3"/>
  <cols>
    <col min="1" max="1" width="34.5546875" customWidth="1"/>
    <col min="2" max="2" width="58.33203125" customWidth="1"/>
    <col min="3" max="3" width="8.44140625" bestFit="1" customWidth="1"/>
    <col min="4" max="4" width="9.109375" bestFit="1" customWidth="1"/>
    <col min="5" max="5" width="14.21875" customWidth="1"/>
    <col min="16" max="16" width="28.109375" customWidth="1"/>
    <col min="17" max="22" width="8.88671875" hidden="1" customWidth="1"/>
    <col min="23" max="23" width="8.88671875" customWidth="1"/>
  </cols>
  <sheetData>
    <row r="1" spans="1:22" ht="21.6" thickBot="1" x14ac:dyDescent="0.45">
      <c r="A1" s="96" t="s">
        <v>74</v>
      </c>
      <c r="B1" s="81"/>
    </row>
    <row r="2" spans="1:22" ht="18" x14ac:dyDescent="0.35">
      <c r="A2" s="103" t="s">
        <v>122</v>
      </c>
      <c r="B2" s="104"/>
    </row>
    <row r="3" spans="1:22" ht="18" x14ac:dyDescent="0.35">
      <c r="A3" s="105" t="s">
        <v>123</v>
      </c>
      <c r="B3" s="106"/>
      <c r="E3" s="39"/>
    </row>
    <row r="4" spans="1:22" ht="18" x14ac:dyDescent="0.35">
      <c r="A4" s="105" t="s">
        <v>125</v>
      </c>
      <c r="B4" s="106"/>
      <c r="Q4" t="str" cm="1">
        <f t="array" ref="Q4:Q20">Data!L2:L18</f>
        <v/>
      </c>
      <c r="R4" t="str" cm="1">
        <f t="array" ref="R4:R20">Data!G2:G18</f>
        <v/>
      </c>
      <c r="S4" t="str" cm="1">
        <f t="array" ref="S4:S20">Data!H2:H18</f>
        <v/>
      </c>
      <c r="T4" t="str" cm="1">
        <f t="array" ref="T4:T20">Data!I2:I18</f>
        <v/>
      </c>
      <c r="U4" t="str" cm="1">
        <f t="array" ref="U4:U20">Data!J2:J18</f>
        <v/>
      </c>
      <c r="V4" t="str" cm="1">
        <f t="array" ref="V4:V20">Data!K2:K18</f>
        <v/>
      </c>
    </row>
    <row r="5" spans="1:22" ht="18.600000000000001" thickBot="1" x14ac:dyDescent="0.4">
      <c r="A5" s="107" t="s">
        <v>124</v>
      </c>
      <c r="B5" s="108"/>
      <c r="Q5">
        <v>0</v>
      </c>
      <c r="R5">
        <v>0</v>
      </c>
      <c r="S5">
        <v>0</v>
      </c>
      <c r="T5">
        <v>0</v>
      </c>
      <c r="U5">
        <v>0</v>
      </c>
      <c r="V5">
        <v>0</v>
      </c>
    </row>
    <row r="6" spans="1:22" x14ac:dyDescent="0.3">
      <c r="Q6">
        <v>0</v>
      </c>
      <c r="R6">
        <v>0</v>
      </c>
      <c r="S6">
        <v>0</v>
      </c>
      <c r="T6">
        <v>0</v>
      </c>
      <c r="U6">
        <v>0</v>
      </c>
      <c r="V6">
        <v>0</v>
      </c>
    </row>
    <row r="7" spans="1:22" ht="15" thickBot="1" x14ac:dyDescent="0.35">
      <c r="A7" s="62" t="s">
        <v>105</v>
      </c>
      <c r="B7" s="42" t="s">
        <v>98</v>
      </c>
      <c r="C7" s="43" t="s">
        <v>20</v>
      </c>
      <c r="D7" s="43" t="s">
        <v>75</v>
      </c>
      <c r="E7" s="43" t="s">
        <v>100</v>
      </c>
      <c r="Q7">
        <v>0</v>
      </c>
      <c r="R7">
        <v>0</v>
      </c>
      <c r="S7">
        <v>0</v>
      </c>
      <c r="T7">
        <v>0</v>
      </c>
      <c r="U7">
        <v>0</v>
      </c>
      <c r="V7">
        <v>0</v>
      </c>
    </row>
    <row r="8" spans="1:22" ht="15" customHeight="1" x14ac:dyDescent="0.3">
      <c r="A8" s="45" cm="1">
        <f t="array" ref="A8:A13">_xlfn._xlws.FILTER(V4:V10,R4:R10=0,"")</f>
        <v>0</v>
      </c>
      <c r="B8" s="45" cm="1">
        <f t="array" ref="B8:B13">_xlfn._xlws.FILTER(S4:S10,R4:R10=0)</f>
        <v>0</v>
      </c>
      <c r="C8" s="41" cm="1">
        <f t="array" ref="C8:C13">_xlfn._xlws.FILTER(Q4:Q10,R4:R10=0)</f>
        <v>0</v>
      </c>
      <c r="D8" s="41" cm="1">
        <f t="array" ref="D8:D13">_xlfn._xlws.FILTER(T4:T10,R4:R10=0)</f>
        <v>0</v>
      </c>
      <c r="E8" s="65" cm="1">
        <f t="array" ref="E8:E13">_xlfn._xlws.FILTER(U4:U10,R4:R10=0)</f>
        <v>0</v>
      </c>
      <c r="Q8">
        <v>0</v>
      </c>
      <c r="R8">
        <v>0</v>
      </c>
      <c r="S8">
        <v>0</v>
      </c>
      <c r="T8">
        <v>0</v>
      </c>
      <c r="U8">
        <v>0</v>
      </c>
      <c r="V8">
        <v>0</v>
      </c>
    </row>
    <row r="9" spans="1:22" x14ac:dyDescent="0.3">
      <c r="A9" s="60">
        <v>0</v>
      </c>
      <c r="B9" s="45">
        <v>0</v>
      </c>
      <c r="C9" s="41">
        <v>0</v>
      </c>
      <c r="D9" s="41">
        <v>0</v>
      </c>
      <c r="E9" s="65">
        <v>0</v>
      </c>
      <c r="Q9">
        <v>0</v>
      </c>
      <c r="R9">
        <v>0</v>
      </c>
      <c r="S9">
        <v>0</v>
      </c>
      <c r="T9">
        <v>0</v>
      </c>
      <c r="U9">
        <v>0</v>
      </c>
      <c r="V9">
        <v>0</v>
      </c>
    </row>
    <row r="10" spans="1:22" x14ac:dyDescent="0.3">
      <c r="A10" s="60">
        <v>0</v>
      </c>
      <c r="B10" s="45">
        <v>0</v>
      </c>
      <c r="C10" s="41">
        <v>0</v>
      </c>
      <c r="D10" s="41">
        <v>0</v>
      </c>
      <c r="E10" s="65">
        <v>0</v>
      </c>
      <c r="Q10">
        <v>0</v>
      </c>
      <c r="R10">
        <v>0</v>
      </c>
      <c r="S10">
        <v>0</v>
      </c>
      <c r="T10">
        <v>0</v>
      </c>
      <c r="U10">
        <v>0</v>
      </c>
      <c r="V10">
        <v>0</v>
      </c>
    </row>
    <row r="11" spans="1:22" x14ac:dyDescent="0.3">
      <c r="A11" s="60">
        <v>0</v>
      </c>
      <c r="B11" s="45">
        <v>0</v>
      </c>
      <c r="C11" s="41">
        <v>0</v>
      </c>
      <c r="D11" s="41">
        <v>0</v>
      </c>
      <c r="E11" s="65">
        <v>0</v>
      </c>
      <c r="Q11">
        <v>0</v>
      </c>
      <c r="R11">
        <v>0</v>
      </c>
      <c r="S11">
        <v>0</v>
      </c>
      <c r="T11">
        <v>0</v>
      </c>
      <c r="U11">
        <v>0</v>
      </c>
      <c r="V11">
        <v>0</v>
      </c>
    </row>
    <row r="12" spans="1:22" x14ac:dyDescent="0.3">
      <c r="A12" s="60">
        <v>0</v>
      </c>
      <c r="B12" s="45">
        <v>0</v>
      </c>
      <c r="C12" s="41">
        <v>0</v>
      </c>
      <c r="D12" s="41">
        <v>0</v>
      </c>
      <c r="E12" s="65">
        <v>0</v>
      </c>
      <c r="Q12">
        <v>0</v>
      </c>
      <c r="R12">
        <v>0</v>
      </c>
      <c r="S12">
        <v>0</v>
      </c>
      <c r="T12">
        <v>0</v>
      </c>
      <c r="U12">
        <v>0</v>
      </c>
      <c r="V12">
        <v>0</v>
      </c>
    </row>
    <row r="13" spans="1:22" x14ac:dyDescent="0.3">
      <c r="A13" s="60">
        <v>0</v>
      </c>
      <c r="B13" s="45">
        <v>0</v>
      </c>
      <c r="C13" s="41">
        <v>0</v>
      </c>
      <c r="D13" s="41">
        <v>0</v>
      </c>
      <c r="E13" s="65">
        <v>0</v>
      </c>
      <c r="Q13">
        <v>0</v>
      </c>
      <c r="R13">
        <v>0</v>
      </c>
      <c r="S13">
        <v>0</v>
      </c>
      <c r="T13">
        <v>0</v>
      </c>
      <c r="U13">
        <v>0</v>
      </c>
      <c r="V13">
        <v>0</v>
      </c>
    </row>
    <row r="14" spans="1:22" x14ac:dyDescent="0.3">
      <c r="A14" s="60"/>
      <c r="B14" s="45"/>
      <c r="C14" s="41"/>
      <c r="D14" s="41"/>
      <c r="E14" s="65"/>
      <c r="Q14">
        <v>0</v>
      </c>
      <c r="R14">
        <v>0</v>
      </c>
      <c r="S14">
        <v>0</v>
      </c>
      <c r="T14">
        <v>0</v>
      </c>
      <c r="U14">
        <v>0</v>
      </c>
      <c r="V14">
        <v>0</v>
      </c>
    </row>
    <row r="15" spans="1:22" x14ac:dyDescent="0.3">
      <c r="A15" s="60"/>
      <c r="B15" s="45"/>
      <c r="C15" s="41"/>
      <c r="D15" s="41"/>
      <c r="E15" s="65"/>
      <c r="Q15">
        <v>0</v>
      </c>
      <c r="R15">
        <v>0</v>
      </c>
      <c r="S15">
        <v>0</v>
      </c>
      <c r="T15">
        <v>0</v>
      </c>
      <c r="U15">
        <v>0</v>
      </c>
      <c r="V15">
        <v>0</v>
      </c>
    </row>
    <row r="16" spans="1:22" x14ac:dyDescent="0.3">
      <c r="A16" s="60"/>
      <c r="B16" s="51"/>
      <c r="C16" s="52"/>
      <c r="D16" s="52"/>
      <c r="E16" s="66"/>
      <c r="Q16">
        <v>0</v>
      </c>
      <c r="R16">
        <v>0</v>
      </c>
      <c r="S16">
        <v>0</v>
      </c>
      <c r="T16">
        <v>0</v>
      </c>
      <c r="U16">
        <v>0</v>
      </c>
      <c r="V16">
        <v>0</v>
      </c>
    </row>
    <row r="17" spans="1:22" x14ac:dyDescent="0.3">
      <c r="B17" s="48"/>
      <c r="C17" s="48"/>
      <c r="D17" s="52" t="s">
        <v>102</v>
      </c>
      <c r="E17" s="66">
        <f>SUM(E8:E16)</f>
        <v>0</v>
      </c>
      <c r="Q17">
        <v>0</v>
      </c>
      <c r="R17">
        <v>0</v>
      </c>
      <c r="S17">
        <v>0</v>
      </c>
      <c r="T17">
        <v>0</v>
      </c>
      <c r="U17">
        <v>0</v>
      </c>
      <c r="V17">
        <v>0</v>
      </c>
    </row>
    <row r="18" spans="1:22" ht="18" x14ac:dyDescent="0.3">
      <c r="B18" s="101" t="s">
        <v>101</v>
      </c>
      <c r="C18" s="102"/>
      <c r="D18" s="95">
        <v>90</v>
      </c>
      <c r="E18" s="66">
        <f>IF(D18=75,E17*0.75,E17*0.9)</f>
        <v>0</v>
      </c>
      <c r="Q18">
        <v>0</v>
      </c>
      <c r="R18">
        <v>0</v>
      </c>
      <c r="S18">
        <v>0</v>
      </c>
      <c r="T18">
        <v>0</v>
      </c>
      <c r="U18">
        <v>0</v>
      </c>
      <c r="V18">
        <v>0</v>
      </c>
    </row>
    <row r="19" spans="1:22" x14ac:dyDescent="0.3">
      <c r="B19" s="48"/>
      <c r="C19" s="7"/>
      <c r="D19" s="7"/>
      <c r="E19" s="7"/>
      <c r="Q19">
        <v>0</v>
      </c>
      <c r="R19">
        <v>0</v>
      </c>
      <c r="S19">
        <v>0</v>
      </c>
      <c r="T19">
        <v>0</v>
      </c>
      <c r="U19">
        <v>0</v>
      </c>
      <c r="V19">
        <v>0</v>
      </c>
    </row>
    <row r="20" spans="1:22" x14ac:dyDescent="0.3">
      <c r="A20" s="5" t="s">
        <v>105</v>
      </c>
      <c r="B20" s="49" t="s">
        <v>99</v>
      </c>
      <c r="C20" s="50"/>
      <c r="D20" s="50" t="s">
        <v>75</v>
      </c>
      <c r="E20" s="50" t="s">
        <v>100</v>
      </c>
      <c r="Q20">
        <v>0</v>
      </c>
      <c r="R20">
        <v>0</v>
      </c>
      <c r="S20">
        <v>0</v>
      </c>
      <c r="T20">
        <v>0</v>
      </c>
      <c r="U20">
        <v>0</v>
      </c>
      <c r="V20">
        <v>0</v>
      </c>
    </row>
    <row r="21" spans="1:22" x14ac:dyDescent="0.3">
      <c r="A21" s="63" t="str" cm="1">
        <f t="array" ref="A21">_xlfn._xlws.FILTER(V4:V7,R4:R7=1,"")</f>
        <v/>
      </c>
      <c r="B21" s="54" t="str" cm="1">
        <f t="array" ref="B21">_xlfn._xlws.FILTER(S4:S7,R4:R7=1,"")</f>
        <v/>
      </c>
      <c r="C21" s="52" t="str" cm="1">
        <f t="array" ref="C21">_xlfn._xlws.FILTER(Q4:Q7,R4:R7=1,"")</f>
        <v/>
      </c>
      <c r="D21" s="52" t="str" cm="1">
        <f t="array" ref="D21">_xlfn._xlws.FILTER(T4:T7,R4:R7=1,"")</f>
        <v/>
      </c>
      <c r="E21" s="66" t="str" cm="1">
        <f t="array" ref="E21">_xlfn._xlws.FILTER(U4:U7,R4:R7=1,"")</f>
        <v/>
      </c>
    </row>
    <row r="22" spans="1:22" x14ac:dyDescent="0.3">
      <c r="A22" s="61"/>
      <c r="B22" s="54"/>
      <c r="C22" s="52"/>
      <c r="D22" s="52"/>
      <c r="E22" s="66"/>
    </row>
    <row r="23" spans="1:22" x14ac:dyDescent="0.3">
      <c r="A23" s="61"/>
      <c r="B23" s="54"/>
      <c r="C23" s="52"/>
      <c r="D23" s="52"/>
      <c r="E23" s="66"/>
    </row>
    <row r="24" spans="1:22" x14ac:dyDescent="0.3">
      <c r="A24" s="61"/>
      <c r="B24" s="54"/>
      <c r="C24" s="52"/>
      <c r="D24" s="52"/>
      <c r="E24" s="66"/>
    </row>
    <row r="25" spans="1:22" x14ac:dyDescent="0.3">
      <c r="A25" s="61"/>
      <c r="B25" s="54"/>
      <c r="C25" s="52"/>
      <c r="D25" s="52"/>
      <c r="E25" s="66"/>
    </row>
    <row r="26" spans="1:22" x14ac:dyDescent="0.3">
      <c r="A26" s="61"/>
      <c r="B26" s="54"/>
      <c r="C26" s="52"/>
      <c r="D26" s="52"/>
      <c r="E26" s="66"/>
    </row>
    <row r="27" spans="1:22" x14ac:dyDescent="0.3">
      <c r="B27" s="49"/>
      <c r="C27" s="52"/>
      <c r="D27" s="52" t="s">
        <v>102</v>
      </c>
      <c r="E27" s="66">
        <f>SUM(E21:E26)</f>
        <v>0</v>
      </c>
    </row>
    <row r="28" spans="1:22" ht="15" customHeight="1" thickBot="1" x14ac:dyDescent="0.35">
      <c r="A28" s="98" t="s">
        <v>109</v>
      </c>
      <c r="B28" s="98"/>
      <c r="C28" s="58"/>
      <c r="D28" s="99" t="s">
        <v>103</v>
      </c>
      <c r="E28" s="7"/>
    </row>
    <row r="29" spans="1:22" ht="18.600000000000001" thickBot="1" x14ac:dyDescent="0.35">
      <c r="A29" s="98"/>
      <c r="B29" s="98"/>
      <c r="C29" s="58"/>
      <c r="D29" s="100"/>
      <c r="E29" s="56">
        <f>SUM(E27+E18)</f>
        <v>0</v>
      </c>
    </row>
    <row r="30" spans="1:22" ht="15.6" x14ac:dyDescent="0.3">
      <c r="A30" s="98"/>
      <c r="B30" s="98"/>
      <c r="C30" s="58"/>
      <c r="D30" s="100"/>
    </row>
  </sheetData>
  <sheetProtection algorithmName="SHA-512" hashValue="33xs1jSOc6tPXEz3MOC4hqAbSFGp/4BWTANWw8o3qXq6EQ1oDqsI4ICZveR5DwvSFWnMOXtbXye4C81kdZnpjQ==" saltValue="rgCgKRLRNuSBazsKP2P2/g==" spinCount="100000" sheet="1" objects="1" scenarios="1" selectLockedCells="1"/>
  <mergeCells count="7">
    <mergeCell ref="A28:B30"/>
    <mergeCell ref="D28:D30"/>
    <mergeCell ref="B18:C18"/>
    <mergeCell ref="A2:B2"/>
    <mergeCell ref="A3:B3"/>
    <mergeCell ref="A4:B4"/>
    <mergeCell ref="A5:B5"/>
  </mergeCells>
  <pageMargins left="0.7" right="0.7" top="0.75" bottom="0.75" header="0.3" footer="0.3"/>
  <pageSetup scale="9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92D4741-26DA-4118-BF28-A4ECBA72D469}">
          <x14:formula1>
            <xm:f>Data!$M$2:$M$3</xm:f>
          </x14:formula1>
          <xm:sqref>D18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418B-AB51-4865-950A-D3B43ADDD749}">
  <sheetPr codeName="Sheet5"/>
  <dimension ref="A1:N34"/>
  <sheetViews>
    <sheetView workbookViewId="0">
      <selection activeCell="B5" sqref="B5"/>
    </sheetView>
  </sheetViews>
  <sheetFormatPr defaultRowHeight="14.4" x14ac:dyDescent="0.3"/>
  <cols>
    <col min="1" max="1" width="24.33203125" customWidth="1"/>
    <col min="2" max="2" width="35.5546875" customWidth="1"/>
    <col min="4" max="4" width="10.109375" customWidth="1"/>
    <col min="6" max="7" width="19.77734375" customWidth="1"/>
    <col min="8" max="8" width="42.33203125" customWidth="1"/>
    <col min="9" max="9" width="10.44140625" customWidth="1"/>
    <col min="10" max="10" width="16.109375" customWidth="1"/>
    <col min="11" max="12" width="24.88671875" customWidth="1"/>
  </cols>
  <sheetData>
    <row r="1" spans="1:14" ht="31.8" customHeight="1" x14ac:dyDescent="0.3">
      <c r="A1" t="s">
        <v>110</v>
      </c>
      <c r="B1" s="36" t="s">
        <v>0</v>
      </c>
      <c r="C1" s="36" t="s">
        <v>1</v>
      </c>
      <c r="D1" s="38" t="s">
        <v>96</v>
      </c>
      <c r="E1" s="36" t="s">
        <v>20</v>
      </c>
      <c r="F1" s="36" t="s">
        <v>23</v>
      </c>
      <c r="G1" s="36" t="s">
        <v>97</v>
      </c>
      <c r="H1" s="36" t="s">
        <v>76</v>
      </c>
      <c r="I1" s="36" t="s">
        <v>77</v>
      </c>
      <c r="J1" s="36" t="s">
        <v>78</v>
      </c>
      <c r="K1" s="59" t="s">
        <v>111</v>
      </c>
      <c r="L1" s="64" t="s">
        <v>113</v>
      </c>
    </row>
    <row r="2" spans="1:14" x14ac:dyDescent="0.3">
      <c r="A2" t="s">
        <v>84</v>
      </c>
      <c r="B2" s="8" t="s">
        <v>17</v>
      </c>
      <c r="C2" s="9" t="s">
        <v>12</v>
      </c>
      <c r="D2" s="6">
        <v>0</v>
      </c>
      <c r="E2">
        <f>'AgWRAP Calculator'!D2</f>
        <v>0</v>
      </c>
      <c r="F2" s="44">
        <f>'AgWRAP Calculator'!E2</f>
        <v>0</v>
      </c>
      <c r="G2" s="55" t="str" cm="1">
        <f t="array" ref="G2">_xlfn._xlws.FILTER(D2:D34,F2:F34&gt;0,"")</f>
        <v/>
      </c>
      <c r="H2" s="55" t="str" cm="1">
        <f t="array" ref="H2">_xlfn._xlws.FILTER(B2:B34,E2:E34&gt;0,"")</f>
        <v/>
      </c>
      <c r="I2" s="55" t="str" cm="1">
        <f t="array" ref="I2">_xlfn._xlws.FILTER(C2:C34,E2:E34&gt;0,"")</f>
        <v/>
      </c>
      <c r="J2" s="55" t="str" cm="1">
        <f t="array" ref="J2">_xlfn._xlws.FILTER(F2:F34,E2:E34&gt;0,"")</f>
        <v/>
      </c>
      <c r="K2" s="55" t="str" cm="1">
        <f t="array" ref="K2">_xlfn._xlws.FILTER(A2:A34,F2:F34&gt;0,"")</f>
        <v/>
      </c>
      <c r="L2" s="55" t="str" cm="1">
        <f t="array" ref="L2">_xlfn._xlws.FILTER(E2:E34,F2:F34&gt;0,"")</f>
        <v/>
      </c>
      <c r="M2">
        <v>75</v>
      </c>
    </row>
    <row r="3" spans="1:14" x14ac:dyDescent="0.3">
      <c r="A3" t="s">
        <v>84</v>
      </c>
      <c r="B3" s="10" t="s">
        <v>18</v>
      </c>
      <c r="C3" s="9" t="s">
        <v>12</v>
      </c>
      <c r="D3" s="6">
        <v>0</v>
      </c>
      <c r="E3">
        <f>'AgWRAP Calculator'!D3</f>
        <v>0</v>
      </c>
      <c r="F3" s="44">
        <f>'AgWRAP Calculator'!E3</f>
        <v>0</v>
      </c>
      <c r="M3">
        <v>90</v>
      </c>
    </row>
    <row r="4" spans="1:14" x14ac:dyDescent="0.3">
      <c r="A4" t="s">
        <v>84</v>
      </c>
      <c r="B4" s="8" t="s">
        <v>19</v>
      </c>
      <c r="C4" s="9" t="s">
        <v>12</v>
      </c>
      <c r="D4" s="6">
        <v>0</v>
      </c>
      <c r="E4">
        <f>'AgWRAP Calculator'!D4</f>
        <v>0</v>
      </c>
      <c r="F4" s="44">
        <f>'AgWRAP Calculator'!E4</f>
        <v>0</v>
      </c>
    </row>
    <row r="5" spans="1:14" x14ac:dyDescent="0.3">
      <c r="A5" t="s">
        <v>84</v>
      </c>
      <c r="B5" s="11" t="s">
        <v>117</v>
      </c>
      <c r="C5" s="9" t="s">
        <v>21</v>
      </c>
      <c r="D5" s="6">
        <v>0</v>
      </c>
      <c r="E5">
        <f>'AgWRAP Calculator'!D5</f>
        <v>0</v>
      </c>
      <c r="F5" s="44">
        <f>'AgWRAP Calculator'!E5</f>
        <v>0</v>
      </c>
    </row>
    <row r="6" spans="1:14" ht="15.6" customHeight="1" x14ac:dyDescent="0.3">
      <c r="A6" t="s">
        <v>84</v>
      </c>
      <c r="B6" s="11" t="s">
        <v>116</v>
      </c>
      <c r="C6" s="9" t="s">
        <v>21</v>
      </c>
      <c r="D6" s="6">
        <v>0</v>
      </c>
      <c r="E6">
        <f>'AgWRAP Calculator'!D6</f>
        <v>0</v>
      </c>
      <c r="F6" s="44">
        <f>'AgWRAP Calculator'!E6</f>
        <v>0</v>
      </c>
    </row>
    <row r="7" spans="1:14" x14ac:dyDescent="0.3">
      <c r="A7" t="s">
        <v>84</v>
      </c>
      <c r="B7" s="11" t="s">
        <v>115</v>
      </c>
      <c r="C7" s="9" t="s">
        <v>21</v>
      </c>
      <c r="D7" s="6">
        <v>0</v>
      </c>
      <c r="E7">
        <f>'AgWRAP Calculator'!D7</f>
        <v>0</v>
      </c>
      <c r="F7" s="44">
        <f>'AgWRAP Calculator'!E7</f>
        <v>0</v>
      </c>
    </row>
    <row r="8" spans="1:14" x14ac:dyDescent="0.3">
      <c r="A8" t="s">
        <v>84</v>
      </c>
      <c r="B8" s="11" t="s">
        <v>16</v>
      </c>
      <c r="C8" s="9" t="s">
        <v>22</v>
      </c>
      <c r="D8" s="6">
        <v>0</v>
      </c>
      <c r="E8">
        <f>'AgWRAP Calculator'!D8</f>
        <v>0</v>
      </c>
      <c r="F8" s="44">
        <f>'AgWRAP Calculator'!E8</f>
        <v>0</v>
      </c>
    </row>
    <row r="9" spans="1:14" x14ac:dyDescent="0.3">
      <c r="A9" t="s">
        <v>84</v>
      </c>
      <c r="B9" s="11" t="s">
        <v>48</v>
      </c>
      <c r="C9" s="9" t="s">
        <v>12</v>
      </c>
      <c r="D9" s="6">
        <v>1</v>
      </c>
      <c r="E9">
        <f>'AgWRAP Calculator'!D9</f>
        <v>0</v>
      </c>
      <c r="F9" s="44">
        <f>'AgWRAP Calculator'!E9</f>
        <v>0</v>
      </c>
    </row>
    <row r="10" spans="1:14" x14ac:dyDescent="0.3">
      <c r="A10" t="s">
        <v>84</v>
      </c>
      <c r="B10" s="11" t="s">
        <v>49</v>
      </c>
      <c r="C10" s="9" t="s">
        <v>12</v>
      </c>
      <c r="D10" s="6">
        <v>1</v>
      </c>
      <c r="E10">
        <f>'AgWRAP Calculator'!D10</f>
        <v>0</v>
      </c>
      <c r="F10" s="44">
        <f>'AgWRAP Calculator'!E10</f>
        <v>0</v>
      </c>
    </row>
    <row r="11" spans="1:14" x14ac:dyDescent="0.3">
      <c r="A11" t="s">
        <v>84</v>
      </c>
      <c r="B11" s="11" t="s">
        <v>51</v>
      </c>
      <c r="C11" s="9" t="s">
        <v>12</v>
      </c>
      <c r="D11" s="6">
        <v>1</v>
      </c>
      <c r="E11">
        <f>'AgWRAP Calculator'!D11</f>
        <v>0</v>
      </c>
      <c r="F11" s="44">
        <f>'AgWRAP Calculator'!E11</f>
        <v>0</v>
      </c>
    </row>
    <row r="12" spans="1:14" x14ac:dyDescent="0.3">
      <c r="A12" t="s">
        <v>84</v>
      </c>
      <c r="B12" s="11" t="s">
        <v>50</v>
      </c>
      <c r="C12" s="9" t="s">
        <v>12</v>
      </c>
      <c r="D12" s="6">
        <v>1</v>
      </c>
      <c r="E12">
        <f>'AgWRAP Calculator'!D12</f>
        <v>0</v>
      </c>
      <c r="F12" s="44">
        <f>'AgWRAP Calculator'!E12</f>
        <v>0</v>
      </c>
    </row>
    <row r="13" spans="1:14" ht="27.6" x14ac:dyDescent="0.3">
      <c r="A13" t="s">
        <v>84</v>
      </c>
      <c r="B13" s="11" t="s">
        <v>53</v>
      </c>
      <c r="C13" s="9" t="s">
        <v>12</v>
      </c>
      <c r="D13" s="6">
        <v>1</v>
      </c>
      <c r="E13">
        <f>'AgWRAP Calculator'!D13</f>
        <v>0</v>
      </c>
      <c r="F13" s="44">
        <f>'AgWRAP Calculator'!E13</f>
        <v>0</v>
      </c>
    </row>
    <row r="14" spans="1:14" ht="27.6" x14ac:dyDescent="0.3">
      <c r="A14" t="s">
        <v>84</v>
      </c>
      <c r="B14" s="11" t="s">
        <v>52</v>
      </c>
      <c r="C14" s="9" t="s">
        <v>12</v>
      </c>
      <c r="D14" s="6">
        <v>1</v>
      </c>
      <c r="E14">
        <f>'AgWRAP Calculator'!D14</f>
        <v>0</v>
      </c>
      <c r="F14" s="44">
        <f>'AgWRAP Calculator'!E14</f>
        <v>0</v>
      </c>
      <c r="M14" t="s">
        <v>112</v>
      </c>
    </row>
    <row r="15" spans="1:14" ht="27.6" x14ac:dyDescent="0.3">
      <c r="A15" t="s">
        <v>82</v>
      </c>
      <c r="B15" s="37" t="s">
        <v>54</v>
      </c>
      <c r="C15" s="9" t="s">
        <v>46</v>
      </c>
      <c r="D15" s="6">
        <v>1</v>
      </c>
      <c r="E15">
        <f>'AgWRAP Calculator'!D15</f>
        <v>0</v>
      </c>
      <c r="F15" s="44">
        <f>'AgWRAP Calculator'!E15</f>
        <v>0</v>
      </c>
      <c r="N15" s="57" t="s">
        <v>108</v>
      </c>
    </row>
    <row r="16" spans="1:14" ht="27.6" x14ac:dyDescent="0.3">
      <c r="A16" t="s">
        <v>82</v>
      </c>
      <c r="B16" s="37" t="s">
        <v>55</v>
      </c>
      <c r="C16" s="9" t="s">
        <v>46</v>
      </c>
      <c r="D16" s="6">
        <v>1</v>
      </c>
      <c r="E16">
        <f>'AgWRAP Calculator'!D16</f>
        <v>0</v>
      </c>
      <c r="F16" s="44">
        <f>'AgWRAP Calculator'!E16</f>
        <v>0</v>
      </c>
    </row>
    <row r="17" spans="1:6" x14ac:dyDescent="0.3">
      <c r="A17" t="s">
        <v>79</v>
      </c>
      <c r="B17" s="37" t="s">
        <v>56</v>
      </c>
      <c r="C17" s="9" t="s">
        <v>46</v>
      </c>
      <c r="D17" s="6">
        <v>1</v>
      </c>
      <c r="E17">
        <f>'AgWRAP Calculator'!D17</f>
        <v>0</v>
      </c>
      <c r="F17" s="44">
        <f>'AgWRAP Calculator'!E17</f>
        <v>0</v>
      </c>
    </row>
    <row r="18" spans="1:6" x14ac:dyDescent="0.3">
      <c r="A18" t="s">
        <v>79</v>
      </c>
      <c r="B18" s="37" t="s">
        <v>57</v>
      </c>
      <c r="C18" s="9" t="s">
        <v>46</v>
      </c>
      <c r="D18" s="6">
        <v>1</v>
      </c>
      <c r="E18">
        <f>'AgWRAP Calculator'!D18</f>
        <v>0</v>
      </c>
      <c r="F18" s="44">
        <f>'AgWRAP Calculator'!E18</f>
        <v>0</v>
      </c>
    </row>
    <row r="19" spans="1:6" ht="27.6" x14ac:dyDescent="0.3">
      <c r="A19" t="s">
        <v>79</v>
      </c>
      <c r="B19" s="37" t="s">
        <v>58</v>
      </c>
      <c r="C19" s="9" t="s">
        <v>46</v>
      </c>
      <c r="D19" s="6">
        <v>1</v>
      </c>
      <c r="E19">
        <f>'AgWRAP Calculator'!D19</f>
        <v>0</v>
      </c>
      <c r="F19" s="44">
        <f>'AgWRAP Calculator'!E19</f>
        <v>0</v>
      </c>
    </row>
    <row r="20" spans="1:6" ht="27.6" x14ac:dyDescent="0.3">
      <c r="A20" t="s">
        <v>79</v>
      </c>
      <c r="B20" s="37" t="s">
        <v>59</v>
      </c>
      <c r="C20" s="9" t="s">
        <v>46</v>
      </c>
      <c r="D20" s="6">
        <v>1</v>
      </c>
      <c r="E20">
        <f>'AgWRAP Calculator'!D20</f>
        <v>0</v>
      </c>
      <c r="F20" s="44">
        <f>'AgWRAP Calculator'!E20</f>
        <v>0</v>
      </c>
    </row>
    <row r="21" spans="1:6" ht="27.6" x14ac:dyDescent="0.3">
      <c r="A21" t="s">
        <v>79</v>
      </c>
      <c r="B21" s="37" t="s">
        <v>60</v>
      </c>
      <c r="C21" s="9" t="s">
        <v>46</v>
      </c>
      <c r="D21" s="6">
        <v>1</v>
      </c>
      <c r="E21">
        <f>'AgWRAP Calculator'!D21</f>
        <v>0</v>
      </c>
      <c r="F21" s="44">
        <f>'AgWRAP Calculator'!E21</f>
        <v>0</v>
      </c>
    </row>
    <row r="22" spans="1:6" ht="27.6" x14ac:dyDescent="0.3">
      <c r="A22" t="s">
        <v>79</v>
      </c>
      <c r="B22" s="37" t="s">
        <v>61</v>
      </c>
      <c r="C22" s="9" t="s">
        <v>46</v>
      </c>
      <c r="D22" s="6">
        <v>1</v>
      </c>
      <c r="E22">
        <f>'AgWRAP Calculator'!D22</f>
        <v>0</v>
      </c>
      <c r="F22" s="44">
        <f>'AgWRAP Calculator'!E22</f>
        <v>0</v>
      </c>
    </row>
    <row r="23" spans="1:6" x14ac:dyDescent="0.3">
      <c r="A23" t="s">
        <v>80</v>
      </c>
      <c r="B23" s="37" t="s">
        <v>63</v>
      </c>
      <c r="C23" s="9" t="s">
        <v>46</v>
      </c>
      <c r="D23" s="6">
        <v>1</v>
      </c>
      <c r="E23">
        <f>'AgWRAP Calculator'!D23</f>
        <v>0</v>
      </c>
      <c r="F23" s="44">
        <f>'AgWRAP Calculator'!E23</f>
        <v>0</v>
      </c>
    </row>
    <row r="24" spans="1:6" x14ac:dyDescent="0.3">
      <c r="A24" t="s">
        <v>80</v>
      </c>
      <c r="B24" s="37" t="s">
        <v>62</v>
      </c>
      <c r="C24" s="9" t="s">
        <v>46</v>
      </c>
      <c r="D24" s="6">
        <v>1</v>
      </c>
      <c r="E24">
        <f>'AgWRAP Calculator'!D24</f>
        <v>0</v>
      </c>
      <c r="F24" s="44">
        <f>'AgWRAP Calculator'!E24</f>
        <v>0</v>
      </c>
    </row>
    <row r="25" spans="1:6" ht="27.6" x14ac:dyDescent="0.3">
      <c r="A25" t="s">
        <v>80</v>
      </c>
      <c r="B25" s="37" t="s">
        <v>64</v>
      </c>
      <c r="C25" s="9" t="s">
        <v>46</v>
      </c>
      <c r="D25" s="6">
        <v>1</v>
      </c>
      <c r="E25">
        <f>'AgWRAP Calculator'!D25</f>
        <v>0</v>
      </c>
      <c r="F25" s="44">
        <f>'AgWRAP Calculator'!E25</f>
        <v>0</v>
      </c>
    </row>
    <row r="26" spans="1:6" ht="27.6" x14ac:dyDescent="0.3">
      <c r="A26" t="s">
        <v>80</v>
      </c>
      <c r="B26" s="37" t="s">
        <v>65</v>
      </c>
      <c r="C26" s="9" t="s">
        <v>46</v>
      </c>
      <c r="D26" s="6">
        <v>1</v>
      </c>
      <c r="E26">
        <f>'AgWRAP Calculator'!D26</f>
        <v>0</v>
      </c>
      <c r="F26" s="44">
        <f>'AgWRAP Calculator'!E26</f>
        <v>0</v>
      </c>
    </row>
    <row r="27" spans="1:6" ht="27.6" x14ac:dyDescent="0.3">
      <c r="A27" t="s">
        <v>80</v>
      </c>
      <c r="B27" s="37" t="s">
        <v>66</v>
      </c>
      <c r="C27" s="9" t="s">
        <v>46</v>
      </c>
      <c r="D27" s="6">
        <v>1</v>
      </c>
      <c r="E27">
        <f>'AgWRAP Calculator'!D27</f>
        <v>0</v>
      </c>
      <c r="F27" s="44">
        <f>'AgWRAP Calculator'!E27</f>
        <v>0</v>
      </c>
    </row>
    <row r="28" spans="1:6" ht="27.6" x14ac:dyDescent="0.3">
      <c r="A28" t="s">
        <v>80</v>
      </c>
      <c r="B28" s="37" t="s">
        <v>67</v>
      </c>
      <c r="C28" s="9" t="s">
        <v>46</v>
      </c>
      <c r="D28" s="6">
        <v>1</v>
      </c>
      <c r="E28">
        <f>'AgWRAP Calculator'!D28</f>
        <v>0</v>
      </c>
      <c r="F28" s="44">
        <f>'AgWRAP Calculator'!E28</f>
        <v>0</v>
      </c>
    </row>
    <row r="29" spans="1:6" x14ac:dyDescent="0.3">
      <c r="A29" t="s">
        <v>81</v>
      </c>
      <c r="B29" s="37" t="s">
        <v>68</v>
      </c>
      <c r="C29" s="9" t="s">
        <v>46</v>
      </c>
      <c r="D29" s="6">
        <v>1</v>
      </c>
      <c r="E29">
        <f>'AgWRAP Calculator'!D29</f>
        <v>0</v>
      </c>
      <c r="F29" s="44">
        <f>'AgWRAP Calculator'!E29</f>
        <v>0</v>
      </c>
    </row>
    <row r="30" spans="1:6" x14ac:dyDescent="0.3">
      <c r="A30" t="s">
        <v>81</v>
      </c>
      <c r="B30" s="37" t="s">
        <v>69</v>
      </c>
      <c r="C30" s="9" t="s">
        <v>46</v>
      </c>
      <c r="D30" s="6">
        <v>1</v>
      </c>
      <c r="E30">
        <f>'AgWRAP Calculator'!D30</f>
        <v>0</v>
      </c>
      <c r="F30" s="44">
        <f>'AgWRAP Calculator'!E30</f>
        <v>0</v>
      </c>
    </row>
    <row r="31" spans="1:6" x14ac:dyDescent="0.3">
      <c r="A31" t="s">
        <v>83</v>
      </c>
      <c r="B31" s="37" t="s">
        <v>70</v>
      </c>
      <c r="C31" s="9" t="s">
        <v>46</v>
      </c>
      <c r="D31" s="6">
        <v>1</v>
      </c>
      <c r="E31">
        <f>'AgWRAP Calculator'!D31</f>
        <v>0</v>
      </c>
      <c r="F31" s="44">
        <f>'AgWRAP Calculator'!E31</f>
        <v>0</v>
      </c>
    </row>
    <row r="32" spans="1:6" x14ac:dyDescent="0.3">
      <c r="A32" t="s">
        <v>83</v>
      </c>
      <c r="B32" s="37" t="s">
        <v>71</v>
      </c>
      <c r="C32" s="9" t="s">
        <v>46</v>
      </c>
      <c r="D32" s="6">
        <v>1</v>
      </c>
      <c r="E32">
        <f>'AgWRAP Calculator'!D32</f>
        <v>0</v>
      </c>
      <c r="F32" s="44">
        <f>'AgWRAP Calculator'!E32</f>
        <v>0</v>
      </c>
    </row>
    <row r="33" spans="1:6" ht="27.6" x14ac:dyDescent="0.3">
      <c r="A33" t="s">
        <v>83</v>
      </c>
      <c r="B33" s="37" t="s">
        <v>72</v>
      </c>
      <c r="C33" s="9" t="s">
        <v>46</v>
      </c>
      <c r="D33" s="6">
        <v>1</v>
      </c>
      <c r="E33">
        <f>'AgWRAP Calculator'!D33</f>
        <v>0</v>
      </c>
      <c r="F33" s="44">
        <f>'AgWRAP Calculator'!E33</f>
        <v>0</v>
      </c>
    </row>
    <row r="34" spans="1:6" ht="27.6" x14ac:dyDescent="0.3">
      <c r="A34" t="s">
        <v>83</v>
      </c>
      <c r="B34" s="37" t="s">
        <v>73</v>
      </c>
      <c r="C34" s="9" t="s">
        <v>46</v>
      </c>
      <c r="D34" s="6">
        <v>1</v>
      </c>
      <c r="E34">
        <f>'AgWRAP Calculator'!D34</f>
        <v>0</v>
      </c>
      <c r="F34" s="44">
        <f>'AgWRAP Calculator'!E34</f>
        <v>0</v>
      </c>
    </row>
  </sheetData>
  <sheetProtection algorithmName="SHA-512" hashValue="Z4IqujSMTMvKYcB7PCKeMBWCQX6F///MXExDBT6ewoLlfqy1YeKSBDhjPDMivwUP1X3Og4mZV1aTbTQL398loA==" saltValue="4ITGcFtORvP8wDbwQGXBCA==" spinCount="100000" sheet="1" objects="1" scenarios="1" selectLockedCells="1" selectUn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494AB-7C24-4552-8A98-38977BED5EEE}">
  <sheetPr codeName="Sheet4"/>
  <dimension ref="A1:I37"/>
  <sheetViews>
    <sheetView topLeftCell="A8" workbookViewId="0">
      <selection activeCell="C26" sqref="C26"/>
    </sheetView>
  </sheetViews>
  <sheetFormatPr defaultRowHeight="14.4" x14ac:dyDescent="0.3"/>
  <cols>
    <col min="1" max="1" width="35.109375" customWidth="1"/>
    <col min="3" max="3" width="26.6640625" customWidth="1"/>
    <col min="8" max="8" width="23.33203125" customWidth="1"/>
  </cols>
  <sheetData>
    <row r="1" spans="1:9" ht="15" thickBot="1" x14ac:dyDescent="0.35">
      <c r="A1" s="12" t="s">
        <v>121</v>
      </c>
      <c r="H1" s="1"/>
      <c r="I1" s="2"/>
    </row>
    <row r="2" spans="1:9" ht="23.4" customHeight="1" thickBot="1" x14ac:dyDescent="0.35">
      <c r="A2" s="14" t="s">
        <v>27</v>
      </c>
      <c r="H2" s="3"/>
      <c r="I2" s="4"/>
    </row>
    <row r="3" spans="1:9" ht="24.6" customHeight="1" x14ac:dyDescent="0.3">
      <c r="A3" s="15"/>
      <c r="B3" s="17"/>
      <c r="C3" s="19"/>
      <c r="D3" s="17" t="s">
        <v>28</v>
      </c>
      <c r="E3" s="17" t="s">
        <v>28</v>
      </c>
      <c r="F3" s="115" t="s">
        <v>3</v>
      </c>
    </row>
    <row r="4" spans="1:9" ht="26.4" customHeight="1" thickBot="1" x14ac:dyDescent="0.35">
      <c r="A4" s="16" t="s">
        <v>0</v>
      </c>
      <c r="B4" s="18" t="s">
        <v>1</v>
      </c>
      <c r="C4" s="20" t="s">
        <v>2</v>
      </c>
      <c r="D4" s="18" t="s">
        <v>24</v>
      </c>
      <c r="E4" s="18" t="s">
        <v>25</v>
      </c>
      <c r="F4" s="116"/>
    </row>
    <row r="5" spans="1:9" ht="31.8" thickTop="1" thickBot="1" x14ac:dyDescent="0.35">
      <c r="A5" s="21" t="s">
        <v>4</v>
      </c>
      <c r="B5" s="22" t="s">
        <v>5</v>
      </c>
      <c r="C5" s="22" t="s">
        <v>6</v>
      </c>
      <c r="D5" s="23">
        <v>15000</v>
      </c>
      <c r="E5" s="23">
        <v>18000</v>
      </c>
      <c r="F5" s="24" t="s">
        <v>7</v>
      </c>
    </row>
    <row r="6" spans="1:9" ht="16.8" customHeight="1" x14ac:dyDescent="0.3">
      <c r="A6" s="25" t="s">
        <v>106</v>
      </c>
      <c r="B6" s="109" t="s">
        <v>5</v>
      </c>
      <c r="C6" s="109" t="s">
        <v>6</v>
      </c>
      <c r="D6" s="111">
        <v>43500</v>
      </c>
      <c r="E6" s="111">
        <v>52200</v>
      </c>
      <c r="F6" s="113" t="s">
        <v>7</v>
      </c>
    </row>
    <row r="7" spans="1:9" ht="22.8" customHeight="1" thickBot="1" x14ac:dyDescent="0.35">
      <c r="A7" s="21"/>
      <c r="B7" s="110"/>
      <c r="C7" s="110"/>
      <c r="D7" s="112"/>
      <c r="E7" s="112"/>
      <c r="F7" s="114"/>
    </row>
    <row r="8" spans="1:9" x14ac:dyDescent="0.3">
      <c r="A8" s="25" t="s">
        <v>106</v>
      </c>
      <c r="B8" s="26"/>
      <c r="C8" s="26"/>
      <c r="D8" s="26"/>
      <c r="E8" s="26"/>
      <c r="F8" s="26"/>
    </row>
    <row r="9" spans="1:9" ht="33" customHeight="1" thickBot="1" x14ac:dyDescent="0.35">
      <c r="A9" s="21" t="s">
        <v>107</v>
      </c>
      <c r="B9" s="22" t="s">
        <v>5</v>
      </c>
      <c r="C9" s="22" t="s">
        <v>6</v>
      </c>
      <c r="D9" s="23">
        <v>7500</v>
      </c>
      <c r="E9" s="23">
        <v>9000</v>
      </c>
      <c r="F9" s="24" t="s">
        <v>7</v>
      </c>
    </row>
    <row r="10" spans="1:9" x14ac:dyDescent="0.3">
      <c r="A10" s="25" t="s">
        <v>26</v>
      </c>
      <c r="B10" s="27"/>
      <c r="C10" s="27"/>
      <c r="D10" s="27"/>
      <c r="E10" s="27"/>
      <c r="F10" s="27"/>
    </row>
    <row r="11" spans="1:9" ht="21" thickBot="1" x14ac:dyDescent="0.35">
      <c r="A11" s="35" t="s">
        <v>29</v>
      </c>
      <c r="B11" s="22" t="s">
        <v>5</v>
      </c>
      <c r="C11" s="22" t="s">
        <v>6</v>
      </c>
      <c r="D11" s="23">
        <v>10000</v>
      </c>
      <c r="E11" s="23">
        <v>12000</v>
      </c>
      <c r="F11" s="24" t="s">
        <v>7</v>
      </c>
    </row>
    <row r="12" spans="1:9" ht="37.200000000000003" customHeight="1" thickBot="1" x14ac:dyDescent="0.35">
      <c r="A12" s="21" t="s">
        <v>8</v>
      </c>
      <c r="B12" s="22" t="s">
        <v>5</v>
      </c>
      <c r="C12" s="22" t="s">
        <v>6</v>
      </c>
      <c r="D12" s="23">
        <v>43500</v>
      </c>
      <c r="E12" s="23">
        <v>52200</v>
      </c>
      <c r="F12" s="24" t="s">
        <v>7</v>
      </c>
    </row>
    <row r="13" spans="1:9" x14ac:dyDescent="0.3">
      <c r="A13" s="25" t="s">
        <v>30</v>
      </c>
      <c r="B13" s="26"/>
      <c r="C13" s="26"/>
      <c r="D13" s="26"/>
      <c r="E13" s="26"/>
      <c r="F13" s="26"/>
    </row>
    <row r="14" spans="1:9" ht="29.4" customHeight="1" thickBot="1" x14ac:dyDescent="0.35">
      <c r="A14" s="21" t="s">
        <v>31</v>
      </c>
      <c r="B14" s="22" t="s">
        <v>5</v>
      </c>
      <c r="C14" s="22" t="s">
        <v>6</v>
      </c>
      <c r="D14" s="23">
        <v>7500</v>
      </c>
      <c r="E14" s="23">
        <v>9000</v>
      </c>
      <c r="F14" s="24" t="s">
        <v>7</v>
      </c>
    </row>
    <row r="15" spans="1:9" x14ac:dyDescent="0.3">
      <c r="A15" s="25" t="s">
        <v>30</v>
      </c>
      <c r="B15" s="27"/>
      <c r="C15" s="27"/>
      <c r="D15" s="27"/>
      <c r="E15" s="27"/>
      <c r="F15" s="27"/>
    </row>
    <row r="16" spans="1:9" ht="21" thickBot="1" x14ac:dyDescent="0.35">
      <c r="A16" s="35" t="s">
        <v>32</v>
      </c>
      <c r="B16" s="22" t="s">
        <v>5</v>
      </c>
      <c r="C16" s="22" t="s">
        <v>6</v>
      </c>
      <c r="D16" s="23">
        <v>10000</v>
      </c>
      <c r="E16" s="23">
        <v>12000</v>
      </c>
      <c r="F16" s="24" t="s">
        <v>7</v>
      </c>
    </row>
    <row r="17" spans="1:6" ht="21" thickBot="1" x14ac:dyDescent="0.35">
      <c r="A17" s="21" t="s">
        <v>9</v>
      </c>
      <c r="B17" s="22" t="s">
        <v>5</v>
      </c>
      <c r="C17" s="22" t="s">
        <v>6</v>
      </c>
      <c r="D17" s="23">
        <v>8311</v>
      </c>
      <c r="E17" s="23">
        <v>9973</v>
      </c>
      <c r="F17" s="24" t="s">
        <v>7</v>
      </c>
    </row>
    <row r="18" spans="1:6" ht="21" thickBot="1" x14ac:dyDescent="0.35">
      <c r="A18" s="21" t="s">
        <v>10</v>
      </c>
      <c r="B18" s="22" t="s">
        <v>5</v>
      </c>
      <c r="C18" s="22" t="s">
        <v>6</v>
      </c>
      <c r="D18" s="23">
        <v>33492</v>
      </c>
      <c r="E18" s="23">
        <v>40190</v>
      </c>
      <c r="F18" s="24" t="s">
        <v>7</v>
      </c>
    </row>
    <row r="19" spans="1:6" ht="21" thickBot="1" x14ac:dyDescent="0.35">
      <c r="A19" s="21" t="s">
        <v>11</v>
      </c>
      <c r="B19" s="22" t="s">
        <v>5</v>
      </c>
      <c r="C19" s="22" t="s">
        <v>6</v>
      </c>
      <c r="D19" s="28">
        <v>5000</v>
      </c>
      <c r="E19" s="28">
        <v>6000</v>
      </c>
      <c r="F19" s="24" t="s">
        <v>7</v>
      </c>
    </row>
    <row r="20" spans="1:6" ht="15" thickBot="1" x14ac:dyDescent="0.35">
      <c r="A20" s="21" t="s">
        <v>33</v>
      </c>
      <c r="B20" s="22" t="s">
        <v>12</v>
      </c>
      <c r="C20" s="68">
        <v>560</v>
      </c>
      <c r="D20" s="22" t="s">
        <v>13</v>
      </c>
      <c r="E20" s="22" t="s">
        <v>13</v>
      </c>
      <c r="F20" s="22" t="s">
        <v>14</v>
      </c>
    </row>
    <row r="21" spans="1:6" ht="35.4" customHeight="1" thickBot="1" x14ac:dyDescent="0.35">
      <c r="A21" s="21" t="s">
        <v>34</v>
      </c>
      <c r="B21" s="22" t="s">
        <v>12</v>
      </c>
      <c r="C21" s="22" t="s">
        <v>6</v>
      </c>
      <c r="D21" s="23">
        <v>5350</v>
      </c>
      <c r="E21" s="23">
        <v>6420</v>
      </c>
      <c r="F21" s="24" t="s">
        <v>7</v>
      </c>
    </row>
    <row r="22" spans="1:6" ht="36" customHeight="1" thickBot="1" x14ac:dyDescent="0.35">
      <c r="A22" s="21" t="s">
        <v>35</v>
      </c>
      <c r="B22" s="22" t="s">
        <v>12</v>
      </c>
      <c r="C22" s="22" t="s">
        <v>6</v>
      </c>
      <c r="D22" s="23">
        <v>4100</v>
      </c>
      <c r="E22" s="23">
        <v>4920</v>
      </c>
      <c r="F22" s="24" t="s">
        <v>7</v>
      </c>
    </row>
    <row r="23" spans="1:6" ht="15" thickBot="1" x14ac:dyDescent="0.35">
      <c r="A23" s="21" t="s">
        <v>36</v>
      </c>
      <c r="B23" s="22" t="s">
        <v>12</v>
      </c>
      <c r="C23" s="68">
        <v>1813</v>
      </c>
      <c r="D23" s="22" t="s">
        <v>13</v>
      </c>
      <c r="E23" s="22" t="s">
        <v>13</v>
      </c>
      <c r="F23" s="22" t="s">
        <v>14</v>
      </c>
    </row>
    <row r="24" spans="1:6" ht="15" thickBot="1" x14ac:dyDescent="0.35">
      <c r="A24" s="21" t="s">
        <v>37</v>
      </c>
      <c r="B24" s="22" t="s">
        <v>12</v>
      </c>
      <c r="C24" s="68">
        <v>2129</v>
      </c>
      <c r="D24" s="22" t="s">
        <v>13</v>
      </c>
      <c r="E24" s="22" t="s">
        <v>13</v>
      </c>
      <c r="F24" s="22" t="s">
        <v>14</v>
      </c>
    </row>
    <row r="25" spans="1:6" ht="15" thickBot="1" x14ac:dyDescent="0.35">
      <c r="A25" s="21" t="s">
        <v>38</v>
      </c>
      <c r="B25" s="22" t="s">
        <v>12</v>
      </c>
      <c r="C25" s="68">
        <v>2675</v>
      </c>
      <c r="D25" s="22" t="s">
        <v>13</v>
      </c>
      <c r="E25" s="22" t="s">
        <v>13</v>
      </c>
      <c r="F25" s="22" t="s">
        <v>14</v>
      </c>
    </row>
    <row r="26" spans="1:6" ht="15" thickBot="1" x14ac:dyDescent="0.35">
      <c r="A26" s="21" t="s">
        <v>39</v>
      </c>
      <c r="B26" s="22" t="s">
        <v>15</v>
      </c>
      <c r="C26" s="67" t="s">
        <v>118</v>
      </c>
      <c r="D26" s="22" t="s">
        <v>13</v>
      </c>
      <c r="E26" s="22" t="s">
        <v>13</v>
      </c>
      <c r="F26" s="22" t="s">
        <v>14</v>
      </c>
    </row>
    <row r="27" spans="1:6" ht="28.2" customHeight="1" x14ac:dyDescent="0.3">
      <c r="A27" s="25" t="s">
        <v>40</v>
      </c>
      <c r="B27" s="109" t="s">
        <v>12</v>
      </c>
      <c r="C27" s="109" t="s">
        <v>6</v>
      </c>
      <c r="D27" s="111">
        <v>500</v>
      </c>
      <c r="E27" s="111">
        <v>600</v>
      </c>
      <c r="F27" s="113" t="s">
        <v>7</v>
      </c>
    </row>
    <row r="28" spans="1:6" ht="16.8" customHeight="1" thickBot="1" x14ac:dyDescent="0.35">
      <c r="A28" s="29" t="s">
        <v>41</v>
      </c>
      <c r="B28" s="110"/>
      <c r="C28" s="110"/>
      <c r="D28" s="112"/>
      <c r="E28" s="112"/>
      <c r="F28" s="114"/>
    </row>
    <row r="29" spans="1:6" x14ac:dyDescent="0.3">
      <c r="A29" s="30"/>
    </row>
    <row r="30" spans="1:6" x14ac:dyDescent="0.3">
      <c r="A30" s="31" t="s">
        <v>42</v>
      </c>
    </row>
    <row r="31" spans="1:6" x14ac:dyDescent="0.3">
      <c r="A31" s="32" t="s">
        <v>43</v>
      </c>
    </row>
    <row r="32" spans="1:6" x14ac:dyDescent="0.3">
      <c r="A32" s="32" t="s">
        <v>119</v>
      </c>
    </row>
    <row r="33" spans="1:1" x14ac:dyDescent="0.3">
      <c r="A33" s="32" t="s">
        <v>120</v>
      </c>
    </row>
    <row r="34" spans="1:1" x14ac:dyDescent="0.3">
      <c r="A34" s="33"/>
    </row>
    <row r="35" spans="1:1" x14ac:dyDescent="0.3">
      <c r="A35" s="34" t="s">
        <v>44</v>
      </c>
    </row>
    <row r="36" spans="1:1" x14ac:dyDescent="0.3">
      <c r="A36" s="34" t="s">
        <v>45</v>
      </c>
    </row>
    <row r="37" spans="1:1" x14ac:dyDescent="0.3">
      <c r="A37" s="13"/>
    </row>
  </sheetData>
  <mergeCells count="11">
    <mergeCell ref="F3:F4"/>
    <mergeCell ref="B6:B7"/>
    <mergeCell ref="C6:C7"/>
    <mergeCell ref="D6:D7"/>
    <mergeCell ref="E6:E7"/>
    <mergeCell ref="F6:F7"/>
    <mergeCell ref="B27:B28"/>
    <mergeCell ref="C27:C28"/>
    <mergeCell ref="D27:D28"/>
    <mergeCell ref="E27:E28"/>
    <mergeCell ref="F27:F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AgWRAP Calculator</vt:lpstr>
      <vt:lpstr>Summary Sheet</vt:lpstr>
      <vt:lpstr>Data</vt:lpstr>
      <vt:lpstr>AgWRAP Cost Est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Lorien R. Deaton</dc:creator>
  <cp:lastModifiedBy>Deaton, Lorien R</cp:lastModifiedBy>
  <cp:lastPrinted>2023-10-04T11:52:57Z</cp:lastPrinted>
  <dcterms:created xsi:type="dcterms:W3CDTF">2023-06-12T10:48:57Z</dcterms:created>
  <dcterms:modified xsi:type="dcterms:W3CDTF">2025-07-25T16:19:26Z</dcterms:modified>
</cp:coreProperties>
</file>