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66925"/>
  <mc:AlternateContent xmlns:mc="http://schemas.openxmlformats.org/markup-compatibility/2006">
    <mc:Choice Requires="x15">
      <x15ac:absPath xmlns:x15ac="http://schemas.microsoft.com/office/spreadsheetml/2010/11/ac" url="\\AGRPLIFS02\Shares\DSW\Groups\Everyone\Cost_share_programs\AgWRAP\AgWRAP_Average_cost_lists\"/>
    </mc:Choice>
  </mc:AlternateContent>
  <xr:revisionPtr revIDLastSave="0" documentId="13_ncr:1_{F5DC73B2-D556-4D51-BB0C-F3D0B0B4900C}" xr6:coauthVersionLast="47" xr6:coauthVersionMax="47" xr10:uidLastSave="{00000000-0000-0000-0000-000000000000}"/>
  <bookViews>
    <workbookView xWindow="-108" yWindow="-108" windowWidth="23256" windowHeight="12456" activeTab="2" xr2:uid="{972BC5B2-57E7-4D26-95C5-78662A1F70F4}"/>
  </bookViews>
  <sheets>
    <sheet name="Instructions" sheetId="9" r:id="rId1"/>
    <sheet name="AgWRAP Calculator" sheetId="6" r:id="rId2"/>
    <sheet name="Summary Sheet" sheetId="7" r:id="rId3"/>
    <sheet name="Data" sheetId="8" r:id="rId4"/>
    <sheet name="AgWRAP Cost Est List"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F5" i="8"/>
  <c r="E5" i="6"/>
  <c r="E6" i="6"/>
  <c r="F6" i="8" s="1"/>
  <c r="E28" i="8"/>
  <c r="E29" i="8"/>
  <c r="E30" i="8"/>
  <c r="E31" i="8"/>
  <c r="E32" i="8"/>
  <c r="E33" i="8"/>
  <c r="E34" i="8"/>
  <c r="E3" i="8"/>
  <c r="E4" i="8"/>
  <c r="E7" i="8"/>
  <c r="E8" i="8"/>
  <c r="E9" i="8"/>
  <c r="E10" i="8"/>
  <c r="E11" i="8"/>
  <c r="E12" i="8"/>
  <c r="E13" i="8"/>
  <c r="E14" i="8"/>
  <c r="E15" i="8"/>
  <c r="E16" i="8"/>
  <c r="E17" i="8"/>
  <c r="E18" i="8"/>
  <c r="E19" i="8"/>
  <c r="E20" i="8"/>
  <c r="E21" i="8"/>
  <c r="E22" i="8"/>
  <c r="E23" i="8"/>
  <c r="E24" i="8"/>
  <c r="E25" i="8"/>
  <c r="E26" i="8"/>
  <c r="E27" i="8"/>
  <c r="E2" i="8"/>
  <c r="I2" i="8" l="1" a="1"/>
  <c r="H2" i="8" a="1"/>
  <c r="I2" i="8" l="1"/>
  <c r="T4" i="7" s="1" a="1"/>
  <c r="T4" i="7" s="1"/>
  <c r="H2" i="8"/>
  <c r="S4" i="7" s="1" a="1"/>
  <c r="S4" i="7" s="1"/>
  <c r="E33" i="6" l="1"/>
  <c r="F33" i="8" s="1"/>
  <c r="E34" i="6"/>
  <c r="F34" i="8" s="1"/>
  <c r="E31" i="6"/>
  <c r="F31" i="8" s="1"/>
  <c r="E32" i="6"/>
  <c r="F32" i="8" s="1"/>
  <c r="E29" i="6"/>
  <c r="F29" i="8" s="1"/>
  <c r="E30" i="6"/>
  <c r="F30" i="8" s="1"/>
  <c r="E27" i="6"/>
  <c r="F27" i="8" s="1"/>
  <c r="E28" i="6"/>
  <c r="F28" i="8" s="1"/>
  <c r="E25" i="6"/>
  <c r="F25" i="8" s="1"/>
  <c r="E26" i="6"/>
  <c r="F26" i="8" s="1"/>
  <c r="E23" i="6"/>
  <c r="F23" i="8" s="1"/>
  <c r="E24" i="6"/>
  <c r="F24" i="8" s="1"/>
  <c r="E21" i="6"/>
  <c r="F21" i="8" s="1"/>
  <c r="E22" i="6"/>
  <c r="F22" i="8" s="1"/>
  <c r="E19" i="6"/>
  <c r="F19" i="8" s="1"/>
  <c r="E20" i="6"/>
  <c r="F20" i="8" s="1"/>
  <c r="E17" i="6"/>
  <c r="F17" i="8" s="1"/>
  <c r="E18" i="6"/>
  <c r="F18" i="8" s="1"/>
  <c r="E15" i="6"/>
  <c r="F15" i="8" s="1"/>
  <c r="E16" i="6"/>
  <c r="F16" i="8" s="1"/>
  <c r="E13" i="6"/>
  <c r="F13" i="8" s="1"/>
  <c r="E14" i="6"/>
  <c r="F14" i="8" s="1"/>
  <c r="E11" i="6"/>
  <c r="F11" i="8" s="1"/>
  <c r="E12" i="6"/>
  <c r="F12" i="8" s="1"/>
  <c r="E9" i="6"/>
  <c r="F9" i="8" s="1"/>
  <c r="E10" i="6"/>
  <c r="F10" i="8" s="1"/>
  <c r="E3" i="6"/>
  <c r="F3" i="8" s="1"/>
  <c r="E4" i="6"/>
  <c r="F4" i="8" s="1"/>
  <c r="E7" i="6"/>
  <c r="F7" i="8" s="1"/>
  <c r="E8" i="6"/>
  <c r="F8" i="8" s="1"/>
  <c r="E2" i="6"/>
  <c r="F2" i="8" s="1"/>
  <c r="L2" i="8" l="1" a="1"/>
  <c r="L2" i="8" s="1"/>
  <c r="Q4" i="7" s="1" a="1"/>
  <c r="Q4" i="7" s="1"/>
  <c r="K2" i="8" a="1"/>
  <c r="K2" i="8" s="1"/>
  <c r="V4" i="7" s="1" a="1"/>
  <c r="V4" i="7" s="1"/>
  <c r="G2" i="8" a="1"/>
  <c r="G2" i="8" s="1"/>
  <c r="R4" i="7" s="1" a="1"/>
  <c r="R4" i="7" s="1"/>
  <c r="J2" i="8" a="1"/>
  <c r="A10" i="7" l="1" a="1"/>
  <c r="A10" i="7" s="1"/>
  <c r="C10" i="7" a="1"/>
  <c r="C10" i="7" s="1"/>
  <c r="B10" i="7" a="1"/>
  <c r="B10" i="7" s="1"/>
  <c r="D10" i="7" a="1"/>
  <c r="D10" i="7" s="1"/>
  <c r="C23" i="7" a="1"/>
  <c r="C23" i="7" s="1"/>
  <c r="A23" i="7" a="1"/>
  <c r="A23" i="7" s="1"/>
  <c r="B23" i="7" a="1"/>
  <c r="B23" i="7" s="1"/>
  <c r="D23" i="7" a="1"/>
  <c r="D23" i="7" s="1"/>
  <c r="J2" i="8"/>
  <c r="U4" i="7" s="1" a="1"/>
  <c r="U4" i="7" s="1"/>
  <c r="E23" i="7" s="1" a="1"/>
  <c r="E23" i="7" s="1"/>
  <c r="E10" i="7" l="1" a="1"/>
  <c r="E10" i="7" s="1"/>
  <c r="E19" i="7" s="1"/>
  <c r="E20" i="7" s="1"/>
  <c r="E29" i="7"/>
  <c r="E31" i="7"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<sst xmlns="http://schemas.openxmlformats.org/spreadsheetml/2006/main" count="311" uniqueCount="122">
  <si>
    <t>Component</t>
  </si>
  <si>
    <t>Unit Type</t>
  </si>
  <si>
    <t>Unit Cost</t>
  </si>
  <si>
    <t>Cost Type</t>
  </si>
  <si>
    <t>AGRICULTURAL WATER STORAGE AND/OR COLLECTION SYSTEM</t>
  </si>
  <si>
    <t>Job</t>
  </si>
  <si>
    <t>Cost Share percent of actual amount not to exceed</t>
  </si>
  <si>
    <t>Actual</t>
  </si>
  <si>
    <t>AGRICULTURAL POND REPAIR/RETROFIT</t>
  </si>
  <si>
    <t>AGRICULTURAL POND SEDIMENT REMOVAL</t>
  </si>
  <si>
    <t>CONSERVATION IRRIGATION CONVERSION</t>
  </si>
  <si>
    <t>CONSERVATION IRRIGATION CONVERSION - Design</t>
  </si>
  <si>
    <t>Each</t>
  </si>
  <si>
    <t>$ ‐</t>
  </si>
  <si>
    <t>Average</t>
  </si>
  <si>
    <t>LinFt</t>
  </si>
  <si>
    <t>PUMP: housing, fiberglass/site built</t>
  </si>
  <si>
    <t>TANK: temp storage, 1000 gal</t>
  </si>
  <si>
    <t>TANK: temp storage, 1500 gal</t>
  </si>
  <si>
    <t>TANK: temp storage, 2500 gal</t>
  </si>
  <si>
    <t>Quantity</t>
  </si>
  <si>
    <t>lin ft.</t>
  </si>
  <si>
    <t>each</t>
  </si>
  <si>
    <t>100% Cost Estimate</t>
  </si>
  <si>
    <t>75 Percent</t>
  </si>
  <si>
    <t>90 Percent</t>
  </si>
  <si>
    <t>AGRICULTURAL WATER SUPPLY/REUSE</t>
  </si>
  <si>
    <t>Components for the Agricultural Water Resources Assistance Program (AgWRAP)</t>
  </si>
  <si>
    <t>Maximum Cost Share</t>
  </si>
  <si>
    <t>POND ‐ Engineering for embankment pond, intermediate or high hazard</t>
  </si>
  <si>
    <t>AGRICULTURAL POND REPAIR/RETROFIT ‐</t>
  </si>
  <si>
    <t>Engineering for embankment pond, low hazard</t>
  </si>
  <si>
    <t>Engineering for embankment pond, intermediate or high hazard</t>
  </si>
  <si>
    <t>PUMP*‐housing, fiberglass/site built</t>
  </si>
  <si>
    <t>PUMP*‐solar powered water</t>
  </si>
  <si>
    <t>PUMP*‐water supply</t>
  </si>
  <si>
    <t>TANK‐temp storage, 1000 gal</t>
  </si>
  <si>
    <t>TANK‐temp storage, 1500 gal</t>
  </si>
  <si>
    <t>TANK- temp storage, 2500 gal</t>
  </si>
  <si>
    <t>WELL*‐construction/head protection</t>
  </si>
  <si>
    <r>
      <t xml:space="preserve">WELL*‐permit </t>
    </r>
    <r>
      <rPr>
        <i/>
        <sz val="7.5"/>
        <color theme="1"/>
        <rFont val="Calibri"/>
        <family val="2"/>
        <scheme val="minor"/>
      </rPr>
      <t>(only where agriculture is</t>
    </r>
  </si>
  <si>
    <t>not exempt from well permit fees)</t>
  </si>
  <si>
    <t>For actual cost items, the payment is based on 75 or 90 percent of actual cost, not to exceed the established cost share cap. The cost share cap listed is the maximum amount of cost share reimbursement allowed for that component/BMP.</t>
  </si>
  <si>
    <t>*The maximum cost for a well, including all eligible components, is $25,000.</t>
  </si>
  <si>
    <t>*The maximum cost for a pond, including supporting practices, is $30,000 or $36,000. These caps do not include engineering costs.</t>
  </si>
  <si>
    <t>* The maximum cost for the Livestock Water Storage BMP, including all eligible components, is $15,000.</t>
  </si>
  <si>
    <t>Other components can be used from the Agriculture Cost Share Program Average Cost List as needed by BMP design.</t>
  </si>
  <si>
    <t xml:space="preserve">Please refer to the each specific BMP webpage to find a list of common components for each BMP. </t>
  </si>
  <si>
    <t>job</t>
  </si>
  <si>
    <t>Unit Cost OR 75%/90%CAP</t>
  </si>
  <si>
    <t>Pump: Solar Powered water 75%</t>
  </si>
  <si>
    <t>Pump: Solar Powered water 90%</t>
  </si>
  <si>
    <t>Pump: Water Supply 90%</t>
  </si>
  <si>
    <t>Pump: Water Supply 75%</t>
  </si>
  <si>
    <t>Well Permit (only where ag is not exempt from permit fees) 90%</t>
  </si>
  <si>
    <t>Well Permit (only where ag is not exempt from permit fees) 75%</t>
  </si>
  <si>
    <t>Agricultural water storage and/or collection system 75%</t>
  </si>
  <si>
    <t>Agricultural water storage and/or collection system 90%</t>
  </si>
  <si>
    <t>Agricultural water supply/reuse pond 75%</t>
  </si>
  <si>
    <t>Agricultural water supply/reuse pond 90%</t>
  </si>
  <si>
    <t>Engineering for LOW hazard water supply/reuse pond 75%</t>
  </si>
  <si>
    <t>Engineering for LOW hazard water supply/reuse pond 90%</t>
  </si>
  <si>
    <t>Engineering for INTERMEDIATE or HIGH water supply/reuse pond 75%</t>
  </si>
  <si>
    <t>Engineering for INTERMEDIATE or HIGH water supply/reuse pond 90%</t>
  </si>
  <si>
    <t>Agricultural pond REPAIR/RETROFIT 90%</t>
  </si>
  <si>
    <t>Agricultural pond REPAIR/RETROFIT 75%</t>
  </si>
  <si>
    <t>Engineering for LOW hazard pond repair/retrofit 75%</t>
  </si>
  <si>
    <t>Engineering for LOW hazard pond repair/retrofit 90%</t>
  </si>
  <si>
    <t>Engineering for INTERMEDIATE or HIGH pond repair/retrofit 75%</t>
  </si>
  <si>
    <t>Engineering for INTERMEDIATE or HIGH pond repair/retrofit 90%</t>
  </si>
  <si>
    <t>Agricultural pond sediment removal 75%</t>
  </si>
  <si>
    <t>Agricultural pond sediment removal 90%</t>
  </si>
  <si>
    <t>Conservation Irrigation Conversion 75%</t>
  </si>
  <si>
    <t>Conservation Irrigation Conversion 90%</t>
  </si>
  <si>
    <t>Conservation Irrigation Conversion -Design 75%</t>
  </si>
  <si>
    <t>Conservation Irrigation Conversion -Design 90%</t>
  </si>
  <si>
    <t>AgWRAP Cost Share Estimate Summary Page</t>
  </si>
  <si>
    <t>Units</t>
  </si>
  <si>
    <t>Selected components</t>
  </si>
  <si>
    <t>units filtered</t>
  </si>
  <si>
    <t>100% cost filtered</t>
  </si>
  <si>
    <t>Ag Water Supply/Reuse Pond</t>
  </si>
  <si>
    <t>Ag Pond Repair/Retrofit</t>
  </si>
  <si>
    <t>Ag Pond Sediment Removal</t>
  </si>
  <si>
    <t>Ag Water Storage and/or Collection System</t>
  </si>
  <si>
    <t>Conservation Irrigation Conversion</t>
  </si>
  <si>
    <t>Water Supply Well</t>
  </si>
  <si>
    <t xml:space="preserve">AgWRAP Cost Estimate Calculator </t>
  </si>
  <si>
    <t>Instructions</t>
  </si>
  <si>
    <t>1. Select AgWRAP Calculator Sheet</t>
  </si>
  <si>
    <t>3. Once all component quantities are entered, select Summary Sheet.</t>
  </si>
  <si>
    <t>4. Enter in cooperator/contract data.</t>
  </si>
  <si>
    <t>2. Enter in Quantity of components needed (highlighted column).</t>
  </si>
  <si>
    <r>
      <t xml:space="preserve">Pay attention to actual cost components and correctly select </t>
    </r>
    <r>
      <rPr>
        <sz val="14"/>
        <color rgb="FFC00000"/>
        <rFont val="Calibri"/>
        <family val="2"/>
        <scheme val="minor"/>
      </rPr>
      <t>75% or 90%</t>
    </r>
    <r>
      <rPr>
        <sz val="14"/>
        <color theme="1"/>
        <rFont val="Calibri"/>
        <family val="2"/>
        <scheme val="minor"/>
      </rPr>
      <t xml:space="preserve"> option. </t>
    </r>
  </si>
  <si>
    <t xml:space="preserve">If you have any questions, please contact Lorien Deaton at </t>
  </si>
  <si>
    <t>7. Double check BMPs, Components, and Quantities to make sure they're correct.</t>
  </si>
  <si>
    <t>8. Create new file name and save it under specific cooperator/contract details.</t>
  </si>
  <si>
    <t>9. Print Summary Sheet.</t>
  </si>
  <si>
    <t>Actual1/Avg0</t>
  </si>
  <si>
    <t>Actual/Avg filtered</t>
  </si>
  <si>
    <t>Average Cost Components</t>
  </si>
  <si>
    <t>Actual Cost Components</t>
  </si>
  <si>
    <t>Amount</t>
  </si>
  <si>
    <t>Average Cost Percentage</t>
  </si>
  <si>
    <t>Total</t>
  </si>
  <si>
    <t>Contract Total</t>
  </si>
  <si>
    <t xml:space="preserve">6. Select Cost Share Estimate Percentage from Dropdown Menu. </t>
  </si>
  <si>
    <t>BMP Selected</t>
  </si>
  <si>
    <t>AGRICULTURAL WATER SUPPLY/REUSE POND</t>
  </si>
  <si>
    <t xml:space="preserve"> Engineering for embankment pond, low hazard</t>
  </si>
  <si>
    <t>datatab</t>
  </si>
  <si>
    <r>
      <rPr>
        <b/>
        <sz val="9"/>
        <color theme="1"/>
        <rFont val="Calibri"/>
        <family val="2"/>
        <scheme val="minor"/>
      </rPr>
      <t>Disclaimer</t>
    </r>
    <r>
      <rPr>
        <sz val="9"/>
        <color theme="1"/>
        <rFont val="Calibri"/>
        <family val="2"/>
        <scheme val="minor"/>
      </rPr>
      <t xml:space="preserve">: This is an estimate of potential cost share program funding that may be available for a possible conservation project.  Please note that this for planning purposes only and does not reflect the actual cost of the project, nor the amount of funding committed to the project through an official contract.  Please consult a contractor for a quote and work with your district to pursue a cost share contract. </t>
    </r>
  </si>
  <si>
    <t>BMP</t>
  </si>
  <si>
    <t>BMP Filtered</t>
  </si>
  <si>
    <t>Summary sheet, columns Q-U are hidden</t>
  </si>
  <si>
    <t>Quantity filtered</t>
  </si>
  <si>
    <t>lorien.deaton@ncagr.gov</t>
  </si>
  <si>
    <r>
      <t xml:space="preserve">WELL: construction/head protection - </t>
    </r>
    <r>
      <rPr>
        <b/>
        <sz val="10"/>
        <color theme="1"/>
        <rFont val="Calibri"/>
        <family val="2"/>
        <scheme val="minor"/>
      </rPr>
      <t>West</t>
    </r>
  </si>
  <si>
    <r>
      <t xml:space="preserve">WELL: construction/head protection - </t>
    </r>
    <r>
      <rPr>
        <b/>
        <sz val="10"/>
        <color theme="1"/>
        <rFont val="Calibri"/>
        <family val="2"/>
        <scheme val="minor"/>
      </rPr>
      <t>Central</t>
    </r>
  </si>
  <si>
    <r>
      <t xml:space="preserve">WELL: construction/head protection - </t>
    </r>
    <r>
      <rPr>
        <b/>
        <sz val="10"/>
        <color theme="1"/>
        <rFont val="Calibri"/>
        <family val="2"/>
        <scheme val="minor"/>
      </rPr>
      <t>East</t>
    </r>
  </si>
  <si>
    <t>East:$24, Central:$30, West:$27</t>
  </si>
  <si>
    <t>FY2025 Agricultural Water Resources Assistance Program Average Cost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</si>
</sst>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
  </numFmts>
  <fonts count="21" x14ac:knownFonts="1">
    <font>
      <sz val="11"/>
      <color theme="1"/>
      <name val="Calibri"/>
      <family val="2"/>
      <scheme val="minor"/>
    </font>
    <font>
      <b/>
      <sz val="11"/>
      <color theme="1"/>
      <name val="Calibri"/>
      <family val="2"/>
      <scheme val="minor"/>
    </font>
    <font>
      <b/>
      <sz val="7"/>
      <color theme="1"/>
      <name val="Arial"/>
      <family val="2"/>
    </font>
    <font>
      <sz val="7.5"/>
      <color theme="1"/>
      <name val="Calibri"/>
      <family val="2"/>
      <scheme val="minor"/>
    </font>
    <font>
      <b/>
      <sz val="8"/>
      <color theme="1"/>
      <name val="Arial"/>
      <family val="2"/>
    </font>
    <font>
      <b/>
      <sz val="9"/>
      <color theme="1"/>
      <name val="Arial"/>
      <family val="2"/>
    </font>
    <font>
      <sz val="10"/>
      <color theme="1"/>
      <name val="Calibri"/>
      <family val="2"/>
      <scheme val="minor"/>
    </font>
    <font>
      <sz val="7"/>
      <color theme="1"/>
      <name val="Calibri"/>
      <family val="2"/>
      <scheme val="minor"/>
    </font>
    <font>
      <b/>
      <sz val="8.5"/>
      <color theme="1"/>
      <name val="Arial"/>
      <family val="2"/>
    </font>
    <font>
      <i/>
      <sz val="7.5"/>
      <color theme="1"/>
      <name val="Calibri"/>
      <family val="2"/>
      <scheme val="minor"/>
    </font>
    <font>
      <sz val="8.5"/>
      <color theme="1"/>
      <name val="Calibri"/>
      <family val="2"/>
      <scheme val="minor"/>
    </font>
    <font>
      <b/>
      <sz val="14"/>
      <color theme="1"/>
      <name val="Calibri"/>
      <family val="2"/>
      <scheme val="minor"/>
    </font>
    <font>
      <sz val="14"/>
      <color theme="1"/>
      <name val="Calibri"/>
      <family val="2"/>
      <scheme val="minor"/>
    </font>
    <font>
      <b/>
      <sz val="14"/>
      <color rgb="FFFF0000"/>
      <name val="Calibri"/>
      <family val="2"/>
      <scheme val="minor"/>
    </font>
    <font>
      <b/>
      <sz val="10"/>
      <color theme="1"/>
      <name val="Calibri"/>
      <family val="2"/>
      <scheme val="minor"/>
    </font>
    <font>
      <b/>
      <sz val="16"/>
      <color theme="1"/>
      <name val="Calibri"/>
      <family val="2"/>
      <scheme val="minor"/>
    </font>
    <font>
      <sz val="14"/>
      <color rgb="FFC00000"/>
      <name val="Calibri"/>
      <family val="2"/>
      <scheme val="minor"/>
    </font>
    <font>
      <u/>
      <sz val="11"/>
      <color theme="10"/>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s>
  <borders count="23">
    <border>
      <left/>
      <right/>
      <top/>
      <bottom/>
      <diagonal/>
    </border>
    <border>
      <left style="thin">
        <color theme="4" tint="0.39997558519241921"/>
      </left>
      <right style="thin">
        <color theme="4" tint="0.39997558519241921"/>
      </right>
      <top style="thin">
        <color theme="4" tint="0.39997558519241921"/>
      </top>
      <bottom style="medium">
        <color rgb="FF000000"/>
      </bottom>
      <diagonal/>
    </border>
    <border>
      <left style="thin">
        <color theme="4" tint="0.39997558519241921"/>
      </left>
      <right style="medium">
        <color rgb="FF000000"/>
      </right>
      <top style="thin">
        <color theme="4" tint="0.39997558519241921"/>
      </top>
      <bottom style="medium">
        <color rgb="FF000000"/>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medium">
        <color rgb="FF000000"/>
      </right>
      <top style="thin">
        <color theme="4" tint="0.39997558519241921"/>
      </top>
      <bottom/>
      <diagonal/>
    </border>
    <border>
      <left style="medium">
        <color rgb="FF000000"/>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double">
        <color rgb="FF000000"/>
      </bottom>
      <diagonal/>
    </border>
    <border>
      <left/>
      <right style="medium">
        <color rgb="FF000000"/>
      </right>
      <top style="medium">
        <color rgb="FF000000"/>
      </top>
      <bottom/>
      <diagonal/>
    </border>
    <border>
      <left/>
      <right style="medium">
        <color rgb="FF000000"/>
      </right>
      <top/>
      <bottom style="double">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0" fontId="17" fillId="0" borderId="0" applyNumberFormat="0" applyFill="0" applyBorder="0" applyAlignment="0" applyProtection="0"/>
  </cellStyleXfs>
  <cellXfs count="106">
    <xf numFmtId="0" fontId="0" fillId="0" borderId="0" xfId="0"/>
    <xf numFmtId="0" fontId="3" fillId="2" borderId="1" xfId="0" applyFont="1" applyFill="1" applyBorder="1" applyAlignment="1">
      <alignment vertical="center" wrapText="1"/>
    </xf>
    <xf numFmtId="6" fontId="3" fillId="2" borderId="2" xfId="0" applyNumberFormat="1" applyFont="1" applyFill="1" applyBorder="1" applyAlignment="1">
      <alignment vertical="center" wrapText="1"/>
    </xf>
    <xf numFmtId="0" fontId="3" fillId="0" borderId="3" xfId="0" applyFont="1" applyBorder="1" applyAlignment="1">
      <alignment vertical="center" wrapText="1"/>
    </xf>
    <xf numFmtId="6" fontId="3" fillId="0" borderId="4" xfId="0" applyNumberFormat="1" applyFont="1" applyBorder="1" applyAlignment="1">
      <alignment vertical="center" wrapText="1"/>
    </xf>
    <xf numFmtId="0" fontId="0" fillId="0" borderId="0" xfId="0" applyAlignment="1">
      <alignment horizontal="center"/>
    </xf>
    <xf numFmtId="0" fontId="1" fillId="0" borderId="0" xfId="0" applyFont="1"/>
    <xf numFmtId="0" fontId="6" fillId="0" borderId="0" xfId="0" applyFont="1" applyAlignment="1">
      <alignment horizontal="center" vertical="center"/>
    </xf>
    <xf numFmtId="0" fontId="0" fillId="0" borderId="0" xfId="0" applyAlignment="1">
      <alignment horizontal="center" vertical="center"/>
    </xf>
    <xf numFmtId="0" fontId="6" fillId="3" borderId="7" xfId="0" applyFont="1" applyFill="1" applyBorder="1" applyAlignment="1">
      <alignment horizontal="center" vertical="center" wrapText="1"/>
    </xf>
    <xf numFmtId="6" fontId="6" fillId="3" borderId="7" xfId="0" applyNumberFormat="1" applyFont="1" applyFill="1" applyBorder="1" applyAlignment="1">
      <alignment horizontal="center" vertical="center" wrapText="1"/>
    </xf>
    <xf numFmtId="0" fontId="6" fillId="0" borderId="7" xfId="0" applyFont="1" applyBorder="1" applyAlignment="1">
      <alignment horizontal="center" vertical="center"/>
    </xf>
    <xf numFmtId="6" fontId="6" fillId="0" borderId="7" xfId="0" applyNumberFormat="1" applyFont="1" applyBorder="1" applyAlignment="1">
      <alignment horizontal="center" vertical="center"/>
    </xf>
    <xf numFmtId="0" fontId="6" fillId="4" borderId="7" xfId="0" applyFont="1" applyFill="1" applyBorder="1" applyAlignment="1">
      <alignment horizontal="center" vertical="center" wrapText="1"/>
    </xf>
    <xf numFmtId="6" fontId="6" fillId="4" borderId="7" xfId="0" applyNumberFormat="1" applyFont="1" applyFill="1" applyBorder="1" applyAlignment="1">
      <alignment horizontal="center" vertical="center" wrapText="1"/>
    </xf>
    <xf numFmtId="0" fontId="6" fillId="0" borderId="7" xfId="0" applyFont="1" applyBorder="1" applyAlignment="1">
      <alignment horizontal="center" vertical="center" wrapText="1"/>
    </xf>
    <xf numFmtId="8" fontId="6" fillId="0" borderId="7" xfId="0" applyNumberFormat="1" applyFont="1" applyBorder="1" applyAlignment="1">
      <alignment horizontal="center" vertical="center" wrapText="1"/>
    </xf>
    <xf numFmtId="6" fontId="6" fillId="0" borderId="7" xfId="0" applyNumberFormat="1"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xf>
    <xf numFmtId="0" fontId="4" fillId="0" borderId="0" xfId="0" applyFont="1" applyAlignment="1">
      <alignment horizontal="left" vertical="center" indent="1"/>
    </xf>
    <xf numFmtId="0" fontId="2" fillId="0" borderId="8" xfId="0" applyFont="1" applyBorder="1" applyAlignment="1">
      <alignment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8" fontId="3" fillId="0" borderId="13" xfId="0" applyNumberFormat="1" applyFont="1" applyBorder="1" applyAlignment="1">
      <alignment vertical="center" wrapText="1"/>
    </xf>
    <xf numFmtId="0" fontId="3" fillId="0" borderId="13" xfId="0" applyFont="1" applyBorder="1" applyAlignment="1">
      <alignment horizontal="center" vertical="center" wrapText="1"/>
    </xf>
    <xf numFmtId="0" fontId="3" fillId="0" borderId="5" xfId="0" applyFont="1" applyBorder="1" applyAlignment="1">
      <alignment vertical="center" wrapText="1"/>
    </xf>
    <xf numFmtId="0" fontId="8" fillId="0" borderId="6" xfId="0" applyFont="1" applyBorder="1" applyAlignment="1">
      <alignment vertical="center" wrapText="1"/>
    </xf>
    <xf numFmtId="0" fontId="2" fillId="0" borderId="6" xfId="0" applyFont="1" applyBorder="1" applyAlignment="1">
      <alignment vertical="center" wrapText="1"/>
    </xf>
    <xf numFmtId="6" fontId="3" fillId="0" borderId="13" xfId="0" applyNumberFormat="1" applyFont="1" applyBorder="1" applyAlignment="1">
      <alignment vertical="center" wrapText="1"/>
    </xf>
    <xf numFmtId="0" fontId="9" fillId="0" borderId="12" xfId="0" applyFont="1" applyBorder="1" applyAlignment="1">
      <alignment vertical="center" wrapText="1"/>
    </xf>
    <xf numFmtId="0" fontId="5" fillId="0" borderId="0" xfId="0" applyFont="1" applyAlignment="1">
      <alignment vertical="center"/>
    </xf>
    <xf numFmtId="0" fontId="2" fillId="0" borderId="0" xfId="0" applyFont="1" applyAlignment="1">
      <alignment horizontal="left" vertical="center" indent="1"/>
    </xf>
    <xf numFmtId="0" fontId="3" fillId="0" borderId="0" xfId="0" applyFont="1" applyAlignment="1">
      <alignment horizontal="left" vertical="center" indent="1"/>
    </xf>
    <xf numFmtId="0" fontId="10" fillId="0" borderId="0" xfId="0" applyFont="1" applyAlignment="1">
      <alignment vertical="center"/>
    </xf>
    <xf numFmtId="0" fontId="9" fillId="0" borderId="0" xfId="0" applyFont="1" applyAlignment="1">
      <alignment horizontal="left" vertical="center" indent="1"/>
    </xf>
    <xf numFmtId="0" fontId="3" fillId="0" borderId="14" xfId="0" applyFont="1" applyBorder="1" applyAlignment="1">
      <alignment vertical="center" wrapText="1"/>
    </xf>
    <xf numFmtId="0" fontId="0" fillId="0" borderId="0" xfId="0" applyAlignment="1">
      <alignment wrapText="1"/>
    </xf>
    <xf numFmtId="0" fontId="14" fillId="0" borderId="7" xfId="0" applyFont="1" applyBorder="1" applyAlignment="1">
      <alignment horizontal="center" vertical="center"/>
    </xf>
    <xf numFmtId="0" fontId="6" fillId="0" borderId="7" xfId="0" applyFont="1" applyBorder="1" applyAlignment="1">
      <alignment wrapText="1"/>
    </xf>
    <xf numFmtId="0" fontId="6" fillId="0" borderId="7" xfId="0" applyFont="1" applyBorder="1" applyAlignment="1">
      <alignment horizontal="center"/>
    </xf>
    <xf numFmtId="0" fontId="6" fillId="0" borderId="0" xfId="0" applyFont="1" applyAlignment="1">
      <alignment wrapText="1"/>
    </xf>
    <xf numFmtId="0" fontId="6" fillId="0" borderId="0" xfId="0" applyFont="1" applyAlignment="1">
      <alignment horizontal="center"/>
    </xf>
    <xf numFmtId="8" fontId="0" fillId="0" borderId="0" xfId="0" applyNumberFormat="1"/>
    <xf numFmtId="0" fontId="6" fillId="5" borderId="7" xfId="0" applyFont="1" applyFill="1" applyBorder="1" applyAlignment="1">
      <alignment horizontal="center" vertical="center"/>
    </xf>
    <xf numFmtId="0" fontId="14" fillId="5" borderId="7" xfId="0" applyFont="1" applyFill="1" applyBorder="1" applyAlignment="1">
      <alignment horizontal="center" vertical="center"/>
    </xf>
    <xf numFmtId="0" fontId="14" fillId="0" borderId="7" xfId="0" applyFont="1" applyBorder="1" applyAlignment="1">
      <alignment horizontal="center" vertical="center" wrapText="1"/>
    </xf>
    <xf numFmtId="0" fontId="11" fillId="0" borderId="0" xfId="0" applyFont="1" applyAlignment="1">
      <alignment horizontal="right" vertical="center"/>
    </xf>
    <xf numFmtId="6" fontId="0" fillId="0" borderId="0" xfId="0" applyNumberFormat="1" applyAlignment="1">
      <alignment horizontal="center" vertical="center"/>
    </xf>
    <xf numFmtId="0" fontId="11" fillId="0" borderId="0" xfId="0" applyFont="1" applyAlignment="1">
      <alignment horizontal="right"/>
    </xf>
    <xf numFmtId="8" fontId="13" fillId="0" borderId="0" xfId="0" applyNumberFormat="1" applyFont="1" applyAlignment="1">
      <alignment horizontal="center"/>
    </xf>
    <xf numFmtId="0" fontId="12" fillId="0" borderId="0" xfId="0" applyFont="1" applyAlignment="1">
      <alignment horizontal="center"/>
    </xf>
    <xf numFmtId="6" fontId="6" fillId="0" borderId="0" xfId="0" applyNumberFormat="1" applyFont="1" applyAlignment="1">
      <alignment horizontal="center"/>
    </xf>
    <xf numFmtId="9" fontId="0" fillId="0" borderId="0" xfId="0" applyNumberFormat="1"/>
    <xf numFmtId="0" fontId="12" fillId="0" borderId="0" xfId="0" applyFont="1"/>
    <xf numFmtId="0" fontId="15" fillId="0" borderId="0" xfId="0" applyFont="1"/>
    <xf numFmtId="0" fontId="0" fillId="0" borderId="15" xfId="0" applyBorder="1" applyAlignment="1">
      <alignment horizontal="center" vertical="center"/>
    </xf>
    <xf numFmtId="0" fontId="1" fillId="0" borderId="16" xfId="0" applyFont="1" applyBorder="1" applyAlignment="1">
      <alignment horizontal="center"/>
    </xf>
    <xf numFmtId="0" fontId="1" fillId="0" borderId="16" xfId="0" applyFont="1" applyBorder="1" applyAlignment="1">
      <alignment horizontal="center" vertical="center"/>
    </xf>
    <xf numFmtId="6" fontId="0" fillId="0" borderId="0" xfId="0" applyNumberFormat="1"/>
    <xf numFmtId="0" fontId="0" fillId="0" borderId="17" xfId="0" applyBorder="1" applyAlignment="1">
      <alignment shrinkToFit="1"/>
    </xf>
    <xf numFmtId="0" fontId="13" fillId="0" borderId="0" xfId="0" applyFont="1" applyAlignment="1">
      <alignment horizontal="center" vertical="center"/>
    </xf>
    <xf numFmtId="8" fontId="13" fillId="0" borderId="0" xfId="0" applyNumberFormat="1" applyFont="1" applyAlignment="1">
      <alignment horizontal="center" vertical="center"/>
    </xf>
    <xf numFmtId="0" fontId="15" fillId="0" borderId="0" xfId="0" applyFont="1" applyAlignment="1">
      <alignment horizontal="center" vertical="center"/>
    </xf>
    <xf numFmtId="0" fontId="17" fillId="0" borderId="0" xfId="1"/>
    <xf numFmtId="0" fontId="0" fillId="0" borderId="0" xfId="0" applyAlignment="1">
      <alignment shrinkToFit="1"/>
    </xf>
    <xf numFmtId="0" fontId="1" fillId="0" borderId="0" xfId="0" applyFont="1" applyAlignment="1">
      <alignment horizontal="center" vertical="center" shrinkToFit="1"/>
    </xf>
    <xf numFmtId="0" fontId="1" fillId="0" borderId="0" xfId="0" applyFont="1" applyAlignment="1">
      <alignment horizontal="center" vertical="center"/>
    </xf>
    <xf numFmtId="0" fontId="0" fillId="0" borderId="18" xfId="0" applyBorder="1" applyAlignment="1">
      <alignment shrinkToFit="1"/>
    </xf>
    <xf numFmtId="0" fontId="0" fillId="0" borderId="7" xfId="0" applyBorder="1" applyAlignment="1">
      <alignment horizontal="center" vertical="center"/>
    </xf>
    <xf numFmtId="0" fontId="11" fillId="0" borderId="0" xfId="0" applyFont="1"/>
    <xf numFmtId="0" fontId="0" fillId="0" borderId="7" xfId="0" applyBorder="1" applyAlignment="1">
      <alignment horizontal="center" vertical="center" shrinkToFit="1"/>
    </xf>
    <xf numFmtId="0" fontId="11" fillId="6" borderId="7" xfId="0" applyFont="1" applyFill="1" applyBorder="1" applyAlignment="1">
      <alignment horizontal="center" vertical="center"/>
    </xf>
    <xf numFmtId="0" fontId="0" fillId="5" borderId="0" xfId="0" applyFill="1"/>
    <xf numFmtId="164" fontId="11" fillId="0" borderId="19" xfId="0" applyNumberFormat="1" applyFont="1" applyBorder="1" applyAlignment="1">
      <alignment horizontal="center" vertical="center"/>
    </xf>
    <xf numFmtId="0" fontId="0" fillId="4" borderId="0" xfId="0" applyFill="1"/>
    <xf numFmtId="0" fontId="20" fillId="0" borderId="0" xfId="0" applyFont="1" applyAlignment="1">
      <alignment horizontal="center" vertical="center" wrapText="1"/>
    </xf>
    <xf numFmtId="0" fontId="14" fillId="0" borderId="21" xfId="0" applyFont="1" applyBorder="1" applyAlignment="1">
      <alignment horizontal="center" vertical="center"/>
    </xf>
    <xf numFmtId="0" fontId="0" fillId="0" borderId="7" xfId="0" applyBorder="1" applyAlignment="1">
      <alignment shrinkToFit="1"/>
    </xf>
    <xf numFmtId="0" fontId="0" fillId="0" borderId="7" xfId="0" applyBorder="1"/>
    <xf numFmtId="0" fontId="1" fillId="0" borderId="16" xfId="0" applyFont="1" applyBorder="1"/>
    <xf numFmtId="0" fontId="0" fillId="0" borderId="7" xfId="0" applyBorder="1" applyAlignment="1">
      <alignment horizontal="left" vertical="center" shrinkToFit="1"/>
    </xf>
    <xf numFmtId="0" fontId="14" fillId="0" borderId="0" xfId="0" applyFont="1" applyAlignment="1">
      <alignment horizontal="center" vertical="center"/>
    </xf>
    <xf numFmtId="164" fontId="0" fillId="0" borderId="15" xfId="0" applyNumberFormat="1" applyBorder="1" applyAlignment="1">
      <alignment horizontal="center" vertical="center"/>
    </xf>
    <xf numFmtId="164" fontId="0" fillId="0" borderId="7" xfId="0" applyNumberFormat="1" applyBorder="1" applyAlignment="1">
      <alignment horizontal="center" vertical="center"/>
    </xf>
    <xf numFmtId="8" fontId="3" fillId="0" borderId="13" xfId="0" applyNumberFormat="1" applyFont="1" applyBorder="1" applyAlignment="1">
      <alignment horizontal="center" vertical="center"/>
    </xf>
    <xf numFmtId="6" fontId="3" fillId="0" borderId="13" xfId="0" applyNumberFormat="1" applyFont="1" applyBorder="1" applyAlignment="1">
      <alignment horizontal="center" vertical="center" wrapText="1"/>
    </xf>
    <xf numFmtId="0" fontId="13" fillId="0" borderId="0" xfId="0" applyFont="1" applyAlignment="1">
      <alignment horizontal="center" vertical="center"/>
    </xf>
    <xf numFmtId="0" fontId="18" fillId="0" borderId="0" xfId="0" applyFont="1" applyAlignment="1">
      <alignment horizontal="left" vertical="top" wrapText="1"/>
    </xf>
    <xf numFmtId="0" fontId="20" fillId="0" borderId="20" xfId="0" applyFont="1" applyBorder="1" applyAlignment="1">
      <alignment horizontal="center" vertical="center" wrapText="1"/>
    </xf>
    <xf numFmtId="0" fontId="20" fillId="0" borderId="0" xfId="0" applyFont="1" applyAlignment="1">
      <alignment horizontal="center" vertical="center" wrapText="1"/>
    </xf>
    <xf numFmtId="0" fontId="0" fillId="0" borderId="0" xfId="0" applyAlignment="1">
      <alignment horizontal="right" shrinkToFit="1"/>
    </xf>
    <xf numFmtId="0" fontId="0" fillId="0" borderId="22" xfId="0" applyBorder="1" applyAlignment="1">
      <alignment horizontal="right" shrinkToFit="1"/>
    </xf>
    <xf numFmtId="0" fontId="3" fillId="0" borderId="8" xfId="0" applyFont="1" applyBorder="1" applyAlignment="1">
      <alignment vertical="center" wrapText="1"/>
    </xf>
    <xf numFmtId="0" fontId="3" fillId="0" borderId="12" xfId="0" applyFont="1" applyBorder="1" applyAlignment="1">
      <alignment vertical="center" wrapText="1"/>
    </xf>
    <xf numFmtId="8" fontId="3" fillId="0" borderId="8" xfId="0" applyNumberFormat="1" applyFont="1" applyBorder="1" applyAlignment="1">
      <alignment vertical="center" wrapText="1"/>
    </xf>
    <xf numFmtId="8" fontId="3" fillId="0" borderId="12" xfId="0" applyNumberFormat="1" applyFont="1" applyBorder="1" applyAlignment="1">
      <alignment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8" xfId="0" applyFont="1" applyBorder="1" applyAlignment="1">
      <alignment horizontal="left" vertical="center" wrapText="1" indent="1"/>
    </xf>
    <xf numFmtId="0" fontId="2" fillId="0" borderId="9"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oneCellAnchor>
    <xdr:from>
      <xdr:col>5</xdr:col>
      <xdr:colOff>582930</xdr:colOff>
      <xdr:row>18</xdr:row>
      <xdr:rowOff>316230</xdr:rowOff>
    </xdr:from>
    <xdr:ext cx="184731" cy="264560"/>
    <xdr:sp macro="" textlink="">
      <xdr:nvSpPr>
        <xdr:cNvPr id="2" name="TextBox 1">
          <a:extLst>
            <a:ext uri="{FF2B5EF4-FFF2-40B4-BE49-F238E27FC236}">
              <a16:creationId xmlns:a16="http://schemas.microsoft.com/office/drawing/2014/main" id="{48BAE827-7C63-BAA8-F2DC-79736AE4628C}"/>
            </a:ext>
          </a:extLst>
        </xdr:cNvPr>
        <xdr:cNvSpPr txBox="1"/>
      </xdr:nvSpPr>
      <xdr:spPr>
        <a:xfrm>
          <a:off x="7840980" y="3954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1</xdr:row>
      <xdr:rowOff>15240</xdr:rowOff>
    </xdr:from>
    <xdr:ext cx="4571999" cy="1019175"/>
    <xdr:sp macro="" textlink="">
      <xdr:nvSpPr>
        <xdr:cNvPr id="3" name="TextBox 2">
          <a:extLst>
            <a:ext uri="{FF2B5EF4-FFF2-40B4-BE49-F238E27FC236}">
              <a16:creationId xmlns:a16="http://schemas.microsoft.com/office/drawing/2014/main" id="{DCC398DC-D046-4C2C-AB39-AA712C898D64}"/>
            </a:ext>
          </a:extLst>
        </xdr:cNvPr>
        <xdr:cNvSpPr txBox="1"/>
      </xdr:nvSpPr>
      <xdr:spPr>
        <a:xfrm>
          <a:off x="38100" y="281940"/>
          <a:ext cx="4571999" cy="1019175"/>
        </a:xfrm>
        <a:prstGeom prst="rect">
          <a:avLst/>
        </a:prstGeom>
        <a:solidFill>
          <a:schemeClr val="bg2"/>
        </a:solid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a:t>Cooperator Name:</a:t>
          </a:r>
          <a:r>
            <a:rPr lang="en-US" sz="1400" baseline="0"/>
            <a:t> </a:t>
          </a:r>
        </a:p>
        <a:p>
          <a:r>
            <a:rPr lang="en-US" sz="1400"/>
            <a:t>District:</a:t>
          </a:r>
          <a:br>
            <a:rPr lang="en-US" sz="1400"/>
          </a:br>
          <a:r>
            <a:rPr lang="en-US" sz="1400"/>
            <a:t>Application/Contract Number:</a:t>
          </a:r>
        </a:p>
        <a:p>
          <a:r>
            <a:rPr lang="en-US" sz="1400"/>
            <a:t>Date:</a:t>
          </a:r>
          <a:endParaRPr lang="en-US" sz="1100"/>
        </a:p>
        <a:p>
          <a:endParaRPr lang="en-US" sz="1100"/>
        </a:p>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lorien.deaton@ncagr.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B532-C6FF-42C9-AABC-864AB58ED415}">
  <dimension ref="A1:B24"/>
  <sheetViews>
    <sheetView showGridLines="0" workbookViewId="0">
      <selection activeCell="A26" sqref="A26"/>
    </sheetView>
  </sheetViews>
  <sheetFormatPr defaultRowHeight="14.4" x14ac:dyDescent="0.3"/>
  <cols>
    <col min="1" max="1" width="88.44140625" customWidth="1"/>
  </cols>
  <sheetData>
    <row r="1" spans="1:2" ht="21" x14ac:dyDescent="0.3">
      <c r="A1" s="68" t="s">
        <v>87</v>
      </c>
    </row>
    <row r="2" spans="1:2" ht="21" x14ac:dyDescent="0.3">
      <c r="A2" s="68" t="s">
        <v>88</v>
      </c>
    </row>
    <row r="4" spans="1:2" ht="18" x14ac:dyDescent="0.35">
      <c r="A4" s="59" t="s">
        <v>89</v>
      </c>
      <c r="B4" s="59"/>
    </row>
    <row r="5" spans="1:2" ht="18" x14ac:dyDescent="0.35">
      <c r="A5" s="59"/>
      <c r="B5" s="59"/>
    </row>
    <row r="6" spans="1:2" ht="18" x14ac:dyDescent="0.35">
      <c r="A6" s="59" t="s">
        <v>92</v>
      </c>
      <c r="B6" s="59"/>
    </row>
    <row r="7" spans="1:2" ht="18" x14ac:dyDescent="0.35">
      <c r="A7" s="59" t="s">
        <v>93</v>
      </c>
      <c r="B7" s="59"/>
    </row>
    <row r="8" spans="1:2" ht="18" x14ac:dyDescent="0.35">
      <c r="A8" s="75"/>
      <c r="B8" s="59"/>
    </row>
    <row r="9" spans="1:2" ht="18" x14ac:dyDescent="0.35">
      <c r="A9" s="59" t="s">
        <v>90</v>
      </c>
    </row>
    <row r="10" spans="1:2" ht="18" x14ac:dyDescent="0.35">
      <c r="A10" s="59"/>
      <c r="B10" s="59"/>
    </row>
    <row r="11" spans="1:2" ht="18" x14ac:dyDescent="0.35">
      <c r="A11" s="59" t="s">
        <v>91</v>
      </c>
      <c r="B11" s="59"/>
    </row>
    <row r="12" spans="1:2" ht="18" x14ac:dyDescent="0.35">
      <c r="A12" s="59"/>
      <c r="B12" s="59"/>
    </row>
    <row r="13" spans="1:2" ht="18" x14ac:dyDescent="0.35">
      <c r="A13" s="59" t="s">
        <v>106</v>
      </c>
      <c r="B13" s="59"/>
    </row>
    <row r="14" spans="1:2" ht="18" x14ac:dyDescent="0.35">
      <c r="A14" s="59"/>
      <c r="B14" s="59"/>
    </row>
    <row r="15" spans="1:2" ht="18" x14ac:dyDescent="0.35">
      <c r="A15" s="59" t="s">
        <v>95</v>
      </c>
      <c r="B15" s="59"/>
    </row>
    <row r="16" spans="1:2" ht="18" x14ac:dyDescent="0.35">
      <c r="A16" s="59"/>
      <c r="B16" s="59"/>
    </row>
    <row r="17" spans="1:1" ht="18" x14ac:dyDescent="0.35">
      <c r="A17" s="59" t="s">
        <v>96</v>
      </c>
    </row>
    <row r="19" spans="1:1" ht="18" x14ac:dyDescent="0.35">
      <c r="A19" s="59" t="s">
        <v>97</v>
      </c>
    </row>
    <row r="23" spans="1:1" x14ac:dyDescent="0.3">
      <c r="A23" t="s">
        <v>94</v>
      </c>
    </row>
    <row r="24" spans="1:1" x14ac:dyDescent="0.3">
      <c r="A24" s="69" t="s">
        <v>116</v>
      </c>
    </row>
  </sheetData>
  <hyperlinks>
    <hyperlink ref="A24" r:id="rId1" xr:uid="{E02D113D-0F63-41F4-A402-C055C75A04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FF72B-953E-4E24-89A3-E2C15635B842}">
  <sheetPr codeName="Sheet1"/>
  <dimension ref="A1:J44"/>
  <sheetViews>
    <sheetView showGridLines="0" topLeftCell="A22" workbookViewId="0">
      <selection activeCell="D34" sqref="D34"/>
    </sheetView>
  </sheetViews>
  <sheetFormatPr defaultRowHeight="14.4" x14ac:dyDescent="0.3"/>
  <cols>
    <col min="1" max="1" width="42.77734375" customWidth="1"/>
    <col min="2" max="2" width="17.33203125" style="5" customWidth="1"/>
    <col min="3" max="3" width="10.6640625" style="8" customWidth="1"/>
    <col min="4" max="4" width="12.21875" style="5" customWidth="1"/>
    <col min="5" max="5" width="19" style="5" customWidth="1"/>
    <col min="6" max="7" width="9.88671875" customWidth="1"/>
    <col min="8" max="8" width="16.77734375" customWidth="1"/>
    <col min="10" max="10" width="16.109375" customWidth="1"/>
  </cols>
  <sheetData>
    <row r="1" spans="1:10" s="6" customFormat="1" ht="37.200000000000003" customHeight="1" x14ac:dyDescent="0.3">
      <c r="A1" s="43" t="s">
        <v>0</v>
      </c>
      <c r="B1" s="51" t="s">
        <v>49</v>
      </c>
      <c r="C1" s="43" t="s">
        <v>1</v>
      </c>
      <c r="D1" s="50" t="s">
        <v>20</v>
      </c>
      <c r="E1" s="43" t="s">
        <v>23</v>
      </c>
    </row>
    <row r="2" spans="1:10" s="7" customFormat="1" ht="13.8" x14ac:dyDescent="0.3">
      <c r="A2" s="9" t="s">
        <v>17</v>
      </c>
      <c r="B2" s="10">
        <v>1463</v>
      </c>
      <c r="C2" s="11" t="s">
        <v>12</v>
      </c>
      <c r="D2" s="49">
        <v>0</v>
      </c>
      <c r="E2" s="12">
        <f>D2*B2</f>
        <v>0</v>
      </c>
    </row>
    <row r="3" spans="1:10" s="7" customFormat="1" ht="18" x14ac:dyDescent="0.3">
      <c r="A3" s="13" t="s">
        <v>18</v>
      </c>
      <c r="B3" s="14">
        <v>1872</v>
      </c>
      <c r="C3" s="11" t="s">
        <v>12</v>
      </c>
      <c r="D3" s="49">
        <v>0</v>
      </c>
      <c r="E3" s="12">
        <f t="shared" ref="E3:E7" si="0">D3*B3</f>
        <v>0</v>
      </c>
      <c r="I3" s="52"/>
      <c r="J3" s="53"/>
    </row>
    <row r="4" spans="1:10" s="7" customFormat="1" ht="13.8" x14ac:dyDescent="0.3">
      <c r="A4" s="9" t="s">
        <v>19</v>
      </c>
      <c r="B4" s="10">
        <v>2318</v>
      </c>
      <c r="C4" s="11" t="s">
        <v>12</v>
      </c>
      <c r="D4" s="49">
        <v>0</v>
      </c>
      <c r="E4" s="12">
        <f t="shared" si="0"/>
        <v>0</v>
      </c>
    </row>
    <row r="5" spans="1:10" s="7" customFormat="1" ht="13.8" x14ac:dyDescent="0.3">
      <c r="A5" s="15" t="s">
        <v>119</v>
      </c>
      <c r="B5" s="10">
        <v>24</v>
      </c>
      <c r="C5" s="11" t="s">
        <v>21</v>
      </c>
      <c r="D5" s="49">
        <v>0</v>
      </c>
      <c r="E5" s="12">
        <f t="shared" si="0"/>
        <v>0</v>
      </c>
    </row>
    <row r="6" spans="1:10" s="7" customFormat="1" ht="13.8" x14ac:dyDescent="0.3">
      <c r="A6" s="15" t="s">
        <v>118</v>
      </c>
      <c r="B6" s="10">
        <v>30</v>
      </c>
      <c r="C6" s="11" t="s">
        <v>21</v>
      </c>
      <c r="D6" s="49">
        <v>0</v>
      </c>
      <c r="E6" s="12">
        <f t="shared" si="0"/>
        <v>0</v>
      </c>
    </row>
    <row r="7" spans="1:10" s="7" customFormat="1" ht="18" x14ac:dyDescent="0.3">
      <c r="A7" s="15" t="s">
        <v>117</v>
      </c>
      <c r="B7" s="16">
        <v>27</v>
      </c>
      <c r="C7" s="11" t="s">
        <v>21</v>
      </c>
      <c r="D7" s="49">
        <v>0</v>
      </c>
      <c r="E7" s="12">
        <f t="shared" si="0"/>
        <v>0</v>
      </c>
      <c r="G7" s="92"/>
      <c r="H7" s="92"/>
      <c r="I7" s="66"/>
      <c r="J7" s="67"/>
    </row>
    <row r="8" spans="1:10" s="7" customFormat="1" ht="18" x14ac:dyDescent="0.35">
      <c r="A8" s="15" t="s">
        <v>16</v>
      </c>
      <c r="B8" s="17">
        <v>560</v>
      </c>
      <c r="C8" s="11" t="s">
        <v>22</v>
      </c>
      <c r="D8" s="49">
        <v>0</v>
      </c>
      <c r="E8" s="12">
        <f>D8*B8</f>
        <v>0</v>
      </c>
      <c r="I8" s="56"/>
      <c r="J8" s="5"/>
    </row>
    <row r="9" spans="1:10" s="7" customFormat="1" ht="18" x14ac:dyDescent="0.35">
      <c r="A9" s="15" t="s">
        <v>50</v>
      </c>
      <c r="B9" s="17">
        <v>5340</v>
      </c>
      <c r="C9" s="11" t="s">
        <v>12</v>
      </c>
      <c r="D9" s="49">
        <v>0</v>
      </c>
      <c r="E9" s="12">
        <f t="shared" ref="E9:E34" si="1">D9*B9</f>
        <v>0</v>
      </c>
      <c r="I9" s="54"/>
      <c r="J9" s="55"/>
    </row>
    <row r="10" spans="1:10" s="7" customFormat="1" ht="18" x14ac:dyDescent="0.35">
      <c r="A10" s="15" t="s">
        <v>51</v>
      </c>
      <c r="B10" s="17">
        <v>6420</v>
      </c>
      <c r="C10" s="11" t="s">
        <v>12</v>
      </c>
      <c r="D10" s="49">
        <v>0</v>
      </c>
      <c r="E10" s="12">
        <f t="shared" si="1"/>
        <v>0</v>
      </c>
      <c r="I10" s="54"/>
      <c r="J10" s="55"/>
    </row>
    <row r="11" spans="1:10" s="7" customFormat="1" ht="13.8" x14ac:dyDescent="0.3">
      <c r="A11" s="15" t="s">
        <v>53</v>
      </c>
      <c r="B11" s="17">
        <v>3975</v>
      </c>
      <c r="C11" s="11" t="s">
        <v>12</v>
      </c>
      <c r="D11" s="49">
        <v>0</v>
      </c>
      <c r="E11" s="12">
        <f t="shared" si="1"/>
        <v>0</v>
      </c>
    </row>
    <row r="12" spans="1:10" s="7" customFormat="1" ht="13.8" x14ac:dyDescent="0.3">
      <c r="A12" s="15" t="s">
        <v>52</v>
      </c>
      <c r="B12" s="17">
        <v>4770</v>
      </c>
      <c r="C12" s="11" t="s">
        <v>12</v>
      </c>
      <c r="D12" s="49">
        <v>0</v>
      </c>
      <c r="E12" s="12">
        <f t="shared" si="1"/>
        <v>0</v>
      </c>
    </row>
    <row r="13" spans="1:10" s="7" customFormat="1" ht="27.6" x14ac:dyDescent="0.3">
      <c r="A13" s="15" t="s">
        <v>55</v>
      </c>
      <c r="B13" s="17">
        <v>500</v>
      </c>
      <c r="C13" s="11" t="s">
        <v>12</v>
      </c>
      <c r="D13" s="49">
        <v>0</v>
      </c>
      <c r="E13" s="12">
        <f t="shared" si="1"/>
        <v>0</v>
      </c>
    </row>
    <row r="14" spans="1:10" s="7" customFormat="1" ht="27.6" x14ac:dyDescent="0.3">
      <c r="A14" s="15" t="s">
        <v>54</v>
      </c>
      <c r="B14" s="17">
        <v>600</v>
      </c>
      <c r="C14" s="11" t="s">
        <v>12</v>
      </c>
      <c r="D14" s="49">
        <v>0</v>
      </c>
      <c r="E14" s="12">
        <f t="shared" si="1"/>
        <v>0</v>
      </c>
    </row>
    <row r="15" spans="1:10" ht="27.6" x14ac:dyDescent="0.3">
      <c r="A15" s="44" t="s">
        <v>56</v>
      </c>
      <c r="B15" s="45">
        <v>15000</v>
      </c>
      <c r="C15" s="11" t="s">
        <v>48</v>
      </c>
      <c r="D15" s="49">
        <v>0</v>
      </c>
      <c r="E15" s="12">
        <f t="shared" si="1"/>
        <v>0</v>
      </c>
    </row>
    <row r="16" spans="1:10" ht="27.6" x14ac:dyDescent="0.3">
      <c r="A16" s="44" t="s">
        <v>57</v>
      </c>
      <c r="B16" s="45">
        <v>18000</v>
      </c>
      <c r="C16" s="11" t="s">
        <v>48</v>
      </c>
      <c r="D16" s="49">
        <v>0</v>
      </c>
      <c r="E16" s="12">
        <f t="shared" si="1"/>
        <v>0</v>
      </c>
    </row>
    <row r="17" spans="1:8" x14ac:dyDescent="0.3">
      <c r="A17" s="44" t="s">
        <v>58</v>
      </c>
      <c r="B17" s="45">
        <v>30000</v>
      </c>
      <c r="C17" s="11" t="s">
        <v>48</v>
      </c>
      <c r="D17" s="49">
        <v>0</v>
      </c>
      <c r="E17" s="12">
        <f t="shared" si="1"/>
        <v>0</v>
      </c>
    </row>
    <row r="18" spans="1:8" x14ac:dyDescent="0.3">
      <c r="A18" s="44" t="s">
        <v>59</v>
      </c>
      <c r="B18" s="45">
        <v>36000</v>
      </c>
      <c r="C18" s="11" t="s">
        <v>48</v>
      </c>
      <c r="D18" s="49">
        <v>0</v>
      </c>
      <c r="E18" s="12">
        <f t="shared" si="1"/>
        <v>0</v>
      </c>
    </row>
    <row r="19" spans="1:8" ht="27.6" x14ac:dyDescent="0.3">
      <c r="A19" s="44" t="s">
        <v>60</v>
      </c>
      <c r="B19" s="45">
        <v>7500</v>
      </c>
      <c r="C19" s="11" t="s">
        <v>48</v>
      </c>
      <c r="D19" s="49">
        <v>0</v>
      </c>
      <c r="E19" s="12">
        <f t="shared" si="1"/>
        <v>0</v>
      </c>
    </row>
    <row r="20" spans="1:8" ht="27.6" x14ac:dyDescent="0.3">
      <c r="A20" s="44" t="s">
        <v>61</v>
      </c>
      <c r="B20" s="45">
        <v>9000</v>
      </c>
      <c r="C20" s="11" t="s">
        <v>48</v>
      </c>
      <c r="D20" s="49">
        <v>0</v>
      </c>
      <c r="E20" s="12">
        <f t="shared" si="1"/>
        <v>0</v>
      </c>
    </row>
    <row r="21" spans="1:8" ht="27.6" x14ac:dyDescent="0.3">
      <c r="A21" s="44" t="s">
        <v>62</v>
      </c>
      <c r="B21" s="45">
        <v>10000</v>
      </c>
      <c r="C21" s="11" t="s">
        <v>48</v>
      </c>
      <c r="D21" s="49">
        <v>0</v>
      </c>
      <c r="E21" s="12">
        <f t="shared" si="1"/>
        <v>0</v>
      </c>
      <c r="H21" s="48"/>
    </row>
    <row r="22" spans="1:8" ht="27.6" x14ac:dyDescent="0.3">
      <c r="A22" s="44" t="s">
        <v>63</v>
      </c>
      <c r="B22" s="45">
        <v>12000</v>
      </c>
      <c r="C22" s="11" t="s">
        <v>48</v>
      </c>
      <c r="D22" s="49">
        <v>0</v>
      </c>
      <c r="E22" s="12">
        <f t="shared" si="1"/>
        <v>0</v>
      </c>
      <c r="H22" s="48"/>
    </row>
    <row r="23" spans="1:8" x14ac:dyDescent="0.3">
      <c r="A23" s="44" t="s">
        <v>65</v>
      </c>
      <c r="B23" s="45">
        <v>30000</v>
      </c>
      <c r="C23" s="11" t="s">
        <v>48</v>
      </c>
      <c r="D23" s="49">
        <v>0</v>
      </c>
      <c r="E23" s="12">
        <f t="shared" si="1"/>
        <v>0</v>
      </c>
      <c r="H23" s="48"/>
    </row>
    <row r="24" spans="1:8" x14ac:dyDescent="0.3">
      <c r="A24" s="44" t="s">
        <v>64</v>
      </c>
      <c r="B24" s="45">
        <v>36000</v>
      </c>
      <c r="C24" s="11" t="s">
        <v>48</v>
      </c>
      <c r="D24" s="49">
        <v>0</v>
      </c>
      <c r="E24" s="12">
        <f t="shared" si="1"/>
        <v>0</v>
      </c>
      <c r="H24" s="48"/>
    </row>
    <row r="25" spans="1:8" ht="16.8" customHeight="1" x14ac:dyDescent="0.3">
      <c r="A25" s="44" t="s">
        <v>66</v>
      </c>
      <c r="B25" s="45">
        <v>7500</v>
      </c>
      <c r="C25" s="11" t="s">
        <v>48</v>
      </c>
      <c r="D25" s="49">
        <v>0</v>
      </c>
      <c r="E25" s="12">
        <f t="shared" si="1"/>
        <v>0</v>
      </c>
      <c r="H25" s="48"/>
    </row>
    <row r="26" spans="1:8" ht="17.399999999999999" customHeight="1" x14ac:dyDescent="0.3">
      <c r="A26" s="44" t="s">
        <v>67</v>
      </c>
      <c r="B26" s="45">
        <v>9000</v>
      </c>
      <c r="C26" s="11" t="s">
        <v>48</v>
      </c>
      <c r="D26" s="49">
        <v>0</v>
      </c>
      <c r="E26" s="12">
        <f t="shared" si="1"/>
        <v>0</v>
      </c>
      <c r="H26" s="48"/>
    </row>
    <row r="27" spans="1:8" ht="27.6" x14ac:dyDescent="0.3">
      <c r="A27" s="44" t="s">
        <v>68</v>
      </c>
      <c r="B27" s="45">
        <v>10000</v>
      </c>
      <c r="C27" s="11" t="s">
        <v>48</v>
      </c>
      <c r="D27" s="49">
        <v>0</v>
      </c>
      <c r="E27" s="12">
        <f t="shared" si="1"/>
        <v>0</v>
      </c>
      <c r="H27" s="48"/>
    </row>
    <row r="28" spans="1:8" ht="27.6" x14ac:dyDescent="0.3">
      <c r="A28" s="44" t="s">
        <v>69</v>
      </c>
      <c r="B28" s="45">
        <v>12000</v>
      </c>
      <c r="C28" s="11" t="s">
        <v>48</v>
      </c>
      <c r="D28" s="49">
        <v>0</v>
      </c>
      <c r="E28" s="12">
        <f t="shared" si="1"/>
        <v>0</v>
      </c>
      <c r="H28" s="48"/>
    </row>
    <row r="29" spans="1:8" x14ac:dyDescent="0.3">
      <c r="A29" s="44" t="s">
        <v>70</v>
      </c>
      <c r="B29" s="45">
        <v>7000</v>
      </c>
      <c r="C29" s="11" t="s">
        <v>48</v>
      </c>
      <c r="D29" s="49">
        <v>0</v>
      </c>
      <c r="E29" s="12">
        <f t="shared" si="1"/>
        <v>0</v>
      </c>
    </row>
    <row r="30" spans="1:8" x14ac:dyDescent="0.3">
      <c r="A30" s="44" t="s">
        <v>71</v>
      </c>
      <c r="B30" s="45">
        <v>8400</v>
      </c>
      <c r="C30" s="11" t="s">
        <v>48</v>
      </c>
      <c r="D30" s="49">
        <v>0</v>
      </c>
      <c r="E30" s="12">
        <f t="shared" si="1"/>
        <v>0</v>
      </c>
    </row>
    <row r="31" spans="1:8" x14ac:dyDescent="0.3">
      <c r="A31" s="44" t="s">
        <v>72</v>
      </c>
      <c r="B31" s="45">
        <v>30000</v>
      </c>
      <c r="C31" s="11" t="s">
        <v>48</v>
      </c>
      <c r="D31" s="49">
        <v>0</v>
      </c>
      <c r="E31" s="12">
        <f t="shared" si="1"/>
        <v>0</v>
      </c>
    </row>
    <row r="32" spans="1:8" x14ac:dyDescent="0.3">
      <c r="A32" s="44" t="s">
        <v>73</v>
      </c>
      <c r="B32" s="45">
        <v>36000</v>
      </c>
      <c r="C32" s="11" t="s">
        <v>48</v>
      </c>
      <c r="D32" s="49">
        <v>0</v>
      </c>
      <c r="E32" s="12">
        <f t="shared" si="1"/>
        <v>0</v>
      </c>
    </row>
    <row r="33" spans="1:5" x14ac:dyDescent="0.3">
      <c r="A33" s="44" t="s">
        <v>74</v>
      </c>
      <c r="B33" s="45">
        <v>5000</v>
      </c>
      <c r="C33" s="11" t="s">
        <v>48</v>
      </c>
      <c r="D33" s="49">
        <v>0</v>
      </c>
      <c r="E33" s="12">
        <f t="shared" si="1"/>
        <v>0</v>
      </c>
    </row>
    <row r="34" spans="1:5" x14ac:dyDescent="0.3">
      <c r="A34" s="44" t="s">
        <v>75</v>
      </c>
      <c r="B34" s="45">
        <v>6000</v>
      </c>
      <c r="C34" s="11" t="s">
        <v>48</v>
      </c>
      <c r="D34" s="49">
        <v>0</v>
      </c>
      <c r="E34" s="12">
        <f t="shared" si="1"/>
        <v>0</v>
      </c>
    </row>
    <row r="35" spans="1:5" x14ac:dyDescent="0.3">
      <c r="A35" s="46"/>
      <c r="B35" s="47"/>
      <c r="C35" s="7"/>
      <c r="D35" s="47"/>
      <c r="E35" s="57"/>
    </row>
    <row r="36" spans="1:5" x14ac:dyDescent="0.3">
      <c r="A36" s="46"/>
      <c r="B36" s="47"/>
      <c r="C36" s="7"/>
      <c r="D36" s="47"/>
      <c r="E36" s="47"/>
    </row>
    <row r="37" spans="1:5" x14ac:dyDescent="0.3">
      <c r="A37" s="46"/>
      <c r="B37" s="47"/>
      <c r="C37" s="7"/>
      <c r="D37" s="47"/>
      <c r="E37" s="47"/>
    </row>
    <row r="38" spans="1:5" x14ac:dyDescent="0.3">
      <c r="A38" s="42"/>
    </row>
    <row r="39" spans="1:5" x14ac:dyDescent="0.3">
      <c r="A39" s="42"/>
      <c r="D39"/>
      <c r="E39"/>
    </row>
    <row r="40" spans="1:5" x14ac:dyDescent="0.3">
      <c r="A40" s="42"/>
      <c r="D40"/>
      <c r="E40"/>
    </row>
    <row r="41" spans="1:5" x14ac:dyDescent="0.3">
      <c r="A41" s="42"/>
      <c r="D41"/>
      <c r="E41"/>
    </row>
    <row r="42" spans="1:5" x14ac:dyDescent="0.3">
      <c r="A42" s="42"/>
    </row>
    <row r="43" spans="1:5" x14ac:dyDescent="0.3">
      <c r="A43" s="42"/>
    </row>
    <row r="44" spans="1:5" x14ac:dyDescent="0.3">
      <c r="A44" s="42"/>
    </row>
  </sheetData>
  <mergeCells count="1">
    <mergeCell ref="G7:H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36BA999-0EF0-48EA-A02A-1576FDFD4C76}">
          <x14:formula1>
            <xm:f>'AgWRAP Cost Est List'!$I$3:$I$4</xm:f>
          </x14:formula1>
          <xm:sqref>I7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7D870-1336-49D1-9115-318803D7C9A0}">
  <sheetPr>
    <pageSetUpPr fitToPage="1"/>
  </sheetPr>
  <dimension ref="A1:V32"/>
  <sheetViews>
    <sheetView showGridLines="0" tabSelected="1" workbookViewId="0">
      <selection activeCell="B18" sqref="B18"/>
    </sheetView>
  </sheetViews>
  <sheetFormatPr defaultRowHeight="14.4" x14ac:dyDescent="0.3"/>
  <cols>
    <col min="1" max="1" width="34.5546875" customWidth="1"/>
    <col min="2" max="2" width="58.33203125" customWidth="1"/>
    <col min="3" max="3" width="8.44140625" bestFit="1" customWidth="1"/>
    <col min="4" max="4" width="9.109375" bestFit="1" customWidth="1"/>
    <col min="5" max="5" width="14.21875" customWidth="1"/>
    <col min="16" max="16" width="28.109375" customWidth="1"/>
    <col min="17" max="22" width="8.88671875" hidden="1" customWidth="1"/>
    <col min="23" max="23" width="8.88671875" customWidth="1"/>
  </cols>
  <sheetData>
    <row r="1" spans="1:22" ht="21" x14ac:dyDescent="0.4">
      <c r="A1" s="60" t="s">
        <v>76</v>
      </c>
    </row>
    <row r="3" spans="1:22" x14ac:dyDescent="0.3">
      <c r="E3" s="58"/>
    </row>
    <row r="4" spans="1:22" x14ac:dyDescent="0.3">
      <c r="Q4" t="str" cm="1">
        <f t="array" ref="Q4:Q20">Data!L2:L18</f>
        <v/>
      </c>
      <c r="R4" t="str" cm="1">
        <f t="array" ref="R4:R20">Data!G2:G18</f>
        <v/>
      </c>
      <c r="S4" t="str" cm="1">
        <f t="array" ref="S4:S20">Data!H2:H18</f>
        <v/>
      </c>
      <c r="T4" t="str" cm="1">
        <f t="array" ref="T4:T20">Data!I2:I18</f>
        <v/>
      </c>
      <c r="U4" t="str" cm="1">
        <f t="array" ref="U4:U20">Data!J2:J18</f>
        <v/>
      </c>
      <c r="V4" t="str" cm="1">
        <f t="array" ref="V4:V20">Data!K2:K18</f>
        <v/>
      </c>
    </row>
    <row r="5" spans="1:22" x14ac:dyDescent="0.3">
      <c r="Q5">
        <v>0</v>
      </c>
      <c r="R5">
        <v>0</v>
      </c>
      <c r="S5">
        <v>0</v>
      </c>
      <c r="T5">
        <v>0</v>
      </c>
      <c r="U5">
        <v>0</v>
      </c>
      <c r="V5">
        <v>0</v>
      </c>
    </row>
    <row r="6" spans="1:22" x14ac:dyDescent="0.3">
      <c r="Q6">
        <v>0</v>
      </c>
      <c r="R6">
        <v>0</v>
      </c>
      <c r="S6">
        <v>0</v>
      </c>
      <c r="T6">
        <v>0</v>
      </c>
      <c r="U6">
        <v>0</v>
      </c>
      <c r="V6">
        <v>0</v>
      </c>
    </row>
    <row r="7" spans="1:22" x14ac:dyDescent="0.3">
      <c r="Q7">
        <v>0</v>
      </c>
      <c r="R7">
        <v>0</v>
      </c>
      <c r="S7">
        <v>0</v>
      </c>
      <c r="T7">
        <v>0</v>
      </c>
      <c r="U7">
        <v>0</v>
      </c>
      <c r="V7">
        <v>0</v>
      </c>
    </row>
    <row r="8" spans="1:22" x14ac:dyDescent="0.3">
      <c r="Q8">
        <v>0</v>
      </c>
      <c r="R8">
        <v>0</v>
      </c>
      <c r="S8">
        <v>0</v>
      </c>
      <c r="T8">
        <v>0</v>
      </c>
      <c r="U8">
        <v>0</v>
      </c>
      <c r="V8">
        <v>0</v>
      </c>
    </row>
    <row r="9" spans="1:22" ht="15" thickBot="1" x14ac:dyDescent="0.35">
      <c r="A9" s="85" t="s">
        <v>107</v>
      </c>
      <c r="B9" s="62" t="s">
        <v>100</v>
      </c>
      <c r="C9" s="63" t="s">
        <v>20</v>
      </c>
      <c r="D9" s="63" t="s">
        <v>77</v>
      </c>
      <c r="E9" s="63" t="s">
        <v>102</v>
      </c>
      <c r="Q9">
        <v>0</v>
      </c>
      <c r="R9">
        <v>0</v>
      </c>
      <c r="S9">
        <v>0</v>
      </c>
      <c r="T9">
        <v>0</v>
      </c>
      <c r="U9">
        <v>0</v>
      </c>
      <c r="V9">
        <v>0</v>
      </c>
    </row>
    <row r="10" spans="1:22" ht="15" customHeight="1" x14ac:dyDescent="0.3">
      <c r="A10" s="65" cm="1">
        <f t="array" ref="A10:A17">_xlfn._xlws.FILTER(V4:V12,R4:R12=0,"")</f>
        <v>0</v>
      </c>
      <c r="B10" s="65" cm="1">
        <f t="array" ref="B10:B17">_xlfn._xlws.FILTER(S4:S12,R4:R12=0)</f>
        <v>0</v>
      </c>
      <c r="C10" s="61" cm="1">
        <f t="array" ref="C10:C17">_xlfn._xlws.FILTER(Q4:Q12,R4:R12=0)</f>
        <v>0</v>
      </c>
      <c r="D10" s="61" cm="1">
        <f t="array" ref="D10:D17">_xlfn._xlws.FILTER(T4:T12,R4:R12=0)</f>
        <v>0</v>
      </c>
      <c r="E10" s="88" cm="1">
        <f t="array" ref="E10:E17">_xlfn._xlws.FILTER(U4:U12,R4:R12=0)</f>
        <v>0</v>
      </c>
      <c r="Q10">
        <v>0</v>
      </c>
      <c r="R10">
        <v>0</v>
      </c>
      <c r="S10">
        <v>0</v>
      </c>
      <c r="T10">
        <v>0</v>
      </c>
      <c r="U10">
        <v>0</v>
      </c>
      <c r="V10">
        <v>0</v>
      </c>
    </row>
    <row r="11" spans="1:22" x14ac:dyDescent="0.3">
      <c r="A11" s="83">
        <v>0</v>
      </c>
      <c r="B11" s="65">
        <v>0</v>
      </c>
      <c r="C11" s="61">
        <v>0</v>
      </c>
      <c r="D11" s="61">
        <v>0</v>
      </c>
      <c r="E11" s="88">
        <v>0</v>
      </c>
      <c r="Q11">
        <v>0</v>
      </c>
      <c r="R11">
        <v>0</v>
      </c>
      <c r="S11">
        <v>0</v>
      </c>
      <c r="T11">
        <v>0</v>
      </c>
      <c r="U11">
        <v>0</v>
      </c>
      <c r="V11">
        <v>0</v>
      </c>
    </row>
    <row r="12" spans="1:22" x14ac:dyDescent="0.3">
      <c r="A12" s="83">
        <v>0</v>
      </c>
      <c r="B12" s="65">
        <v>0</v>
      </c>
      <c r="C12" s="61">
        <v>0</v>
      </c>
      <c r="D12" s="61">
        <v>0</v>
      </c>
      <c r="E12" s="88">
        <v>0</v>
      </c>
      <c r="Q12">
        <v>0</v>
      </c>
      <c r="R12">
        <v>0</v>
      </c>
      <c r="S12">
        <v>0</v>
      </c>
      <c r="T12">
        <v>0</v>
      </c>
      <c r="U12">
        <v>0</v>
      </c>
      <c r="V12">
        <v>0</v>
      </c>
    </row>
    <row r="13" spans="1:22" x14ac:dyDescent="0.3">
      <c r="A13" s="83">
        <v>0</v>
      </c>
      <c r="B13" s="65">
        <v>0</v>
      </c>
      <c r="C13" s="61">
        <v>0</v>
      </c>
      <c r="D13" s="61">
        <v>0</v>
      </c>
      <c r="E13" s="88">
        <v>0</v>
      </c>
      <c r="Q13">
        <v>0</v>
      </c>
      <c r="R13">
        <v>0</v>
      </c>
      <c r="S13">
        <v>0</v>
      </c>
      <c r="T13">
        <v>0</v>
      </c>
      <c r="U13">
        <v>0</v>
      </c>
      <c r="V13">
        <v>0</v>
      </c>
    </row>
    <row r="14" spans="1:22" x14ac:dyDescent="0.3">
      <c r="A14" s="83">
        <v>0</v>
      </c>
      <c r="B14" s="65">
        <v>0</v>
      </c>
      <c r="C14" s="61">
        <v>0</v>
      </c>
      <c r="D14" s="61">
        <v>0</v>
      </c>
      <c r="E14" s="88">
        <v>0</v>
      </c>
      <c r="Q14">
        <v>0</v>
      </c>
      <c r="R14">
        <v>0</v>
      </c>
      <c r="S14">
        <v>0</v>
      </c>
      <c r="T14">
        <v>0</v>
      </c>
      <c r="U14">
        <v>0</v>
      </c>
      <c r="V14">
        <v>0</v>
      </c>
    </row>
    <row r="15" spans="1:22" x14ac:dyDescent="0.3">
      <c r="A15" s="83">
        <v>0</v>
      </c>
      <c r="B15" s="65">
        <v>0</v>
      </c>
      <c r="C15" s="61">
        <v>0</v>
      </c>
      <c r="D15" s="61">
        <v>0</v>
      </c>
      <c r="E15" s="88">
        <v>0</v>
      </c>
      <c r="Q15">
        <v>0</v>
      </c>
      <c r="R15">
        <v>0</v>
      </c>
      <c r="S15">
        <v>0</v>
      </c>
      <c r="T15">
        <v>0</v>
      </c>
      <c r="U15">
        <v>0</v>
      </c>
      <c r="V15">
        <v>0</v>
      </c>
    </row>
    <row r="16" spans="1:22" x14ac:dyDescent="0.3">
      <c r="A16" s="83">
        <v>0</v>
      </c>
      <c r="B16" s="65">
        <v>0</v>
      </c>
      <c r="C16" s="61">
        <v>0</v>
      </c>
      <c r="D16" s="61">
        <v>0</v>
      </c>
      <c r="E16" s="88">
        <v>0</v>
      </c>
      <c r="Q16">
        <v>0</v>
      </c>
      <c r="R16">
        <v>0</v>
      </c>
      <c r="S16">
        <v>0</v>
      </c>
      <c r="T16">
        <v>0</v>
      </c>
      <c r="U16">
        <v>0</v>
      </c>
      <c r="V16">
        <v>0</v>
      </c>
    </row>
    <row r="17" spans="1:22" x14ac:dyDescent="0.3">
      <c r="A17" s="83">
        <v>0</v>
      </c>
      <c r="B17" s="65">
        <v>0</v>
      </c>
      <c r="C17" s="61">
        <v>0</v>
      </c>
      <c r="D17" s="61">
        <v>0</v>
      </c>
      <c r="E17" s="88">
        <v>0</v>
      </c>
      <c r="Q17">
        <v>0</v>
      </c>
      <c r="R17">
        <v>0</v>
      </c>
      <c r="S17">
        <v>0</v>
      </c>
      <c r="T17">
        <v>0</v>
      </c>
      <c r="U17">
        <v>0</v>
      </c>
      <c r="V17">
        <v>0</v>
      </c>
    </row>
    <row r="18" spans="1:22" x14ac:dyDescent="0.3">
      <c r="A18" s="83"/>
      <c r="B18" s="73"/>
      <c r="C18" s="74"/>
      <c r="D18" s="74"/>
      <c r="E18" s="89"/>
      <c r="Q18">
        <v>0</v>
      </c>
      <c r="R18">
        <v>0</v>
      </c>
      <c r="S18">
        <v>0</v>
      </c>
      <c r="T18">
        <v>0</v>
      </c>
      <c r="U18">
        <v>0</v>
      </c>
      <c r="V18">
        <v>0</v>
      </c>
    </row>
    <row r="19" spans="1:22" x14ac:dyDescent="0.3">
      <c r="B19" s="70"/>
      <c r="C19" s="70"/>
      <c r="D19" s="74" t="s">
        <v>104</v>
      </c>
      <c r="E19" s="89">
        <f>SUM(E10:E18)</f>
        <v>0</v>
      </c>
      <c r="Q19">
        <v>0</v>
      </c>
      <c r="R19">
        <v>0</v>
      </c>
      <c r="S19">
        <v>0</v>
      </c>
      <c r="T19">
        <v>0</v>
      </c>
      <c r="U19">
        <v>0</v>
      </c>
      <c r="V19">
        <v>0</v>
      </c>
    </row>
    <row r="20" spans="1:22" ht="18" x14ac:dyDescent="0.3">
      <c r="B20" s="96" t="s">
        <v>103</v>
      </c>
      <c r="C20" s="97"/>
      <c r="D20" s="77">
        <v>90</v>
      </c>
      <c r="E20" s="89">
        <f>IF(D20=75,E19*0.75,E19*0.9)</f>
        <v>0</v>
      </c>
      <c r="Q20">
        <v>0</v>
      </c>
      <c r="R20">
        <v>0</v>
      </c>
      <c r="S20">
        <v>0</v>
      </c>
      <c r="T20">
        <v>0</v>
      </c>
      <c r="U20">
        <v>0</v>
      </c>
      <c r="V20">
        <v>0</v>
      </c>
    </row>
    <row r="21" spans="1:22" x14ac:dyDescent="0.3">
      <c r="B21" s="70"/>
      <c r="C21" s="8"/>
      <c r="D21" s="8"/>
      <c r="E21" s="8"/>
    </row>
    <row r="22" spans="1:22" x14ac:dyDescent="0.3">
      <c r="A22" s="6" t="s">
        <v>107</v>
      </c>
      <c r="B22" s="71" t="s">
        <v>101</v>
      </c>
      <c r="C22" s="72"/>
      <c r="D22" s="72" t="s">
        <v>77</v>
      </c>
      <c r="E22" s="72" t="s">
        <v>102</v>
      </c>
    </row>
    <row r="23" spans="1:22" x14ac:dyDescent="0.3">
      <c r="A23" s="86" t="str" cm="1">
        <f t="array" ref="A23">_xlfn._xlws.FILTER(V4:V9,R4:R9=1,"")</f>
        <v/>
      </c>
      <c r="B23" s="76" t="str" cm="1">
        <f t="array" ref="B23">_xlfn._xlws.FILTER(S4:S9,R4:R9=1,"")</f>
        <v/>
      </c>
      <c r="C23" s="74" t="str" cm="1">
        <f t="array" ref="C23">_xlfn._xlws.FILTER(Q4:Q9,R4:R9=1,"")</f>
        <v/>
      </c>
      <c r="D23" s="74" t="str" cm="1">
        <f t="array" ref="D23">_xlfn._xlws.FILTER(T4:T9,R4:R9=1,"")</f>
        <v/>
      </c>
      <c r="E23" s="89" t="str" cm="1">
        <f t="array" ref="E23">_xlfn._xlws.FILTER(U4:U9,R4:R9=1,"")</f>
        <v/>
      </c>
    </row>
    <row r="24" spans="1:22" x14ac:dyDescent="0.3">
      <c r="A24" s="84"/>
      <c r="B24" s="76"/>
      <c r="C24" s="74"/>
      <c r="D24" s="74"/>
      <c r="E24" s="89"/>
    </row>
    <row r="25" spans="1:22" x14ac:dyDescent="0.3">
      <c r="A25" s="84"/>
      <c r="B25" s="76"/>
      <c r="C25" s="74"/>
      <c r="D25" s="74"/>
      <c r="E25" s="89"/>
    </row>
    <row r="26" spans="1:22" x14ac:dyDescent="0.3">
      <c r="A26" s="84"/>
      <c r="B26" s="76"/>
      <c r="C26" s="74"/>
      <c r="D26" s="74"/>
      <c r="E26" s="89"/>
    </row>
    <row r="27" spans="1:22" x14ac:dyDescent="0.3">
      <c r="A27" s="84"/>
      <c r="B27" s="76"/>
      <c r="C27" s="74"/>
      <c r="D27" s="74"/>
      <c r="E27" s="89"/>
    </row>
    <row r="28" spans="1:22" x14ac:dyDescent="0.3">
      <c r="A28" s="84"/>
      <c r="B28" s="76"/>
      <c r="C28" s="74"/>
      <c r="D28" s="74"/>
      <c r="E28" s="89"/>
    </row>
    <row r="29" spans="1:22" x14ac:dyDescent="0.3">
      <c r="B29" s="71"/>
      <c r="C29" s="74"/>
      <c r="D29" s="74" t="s">
        <v>104</v>
      </c>
      <c r="E29" s="89">
        <f>SUM(E23:E28)</f>
        <v>0</v>
      </c>
    </row>
    <row r="30" spans="1:22" ht="15" customHeight="1" thickBot="1" x14ac:dyDescent="0.35">
      <c r="A30" s="93" t="s">
        <v>111</v>
      </c>
      <c r="B30" s="93"/>
      <c r="C30" s="81"/>
      <c r="D30" s="94" t="s">
        <v>105</v>
      </c>
      <c r="E30" s="8"/>
    </row>
    <row r="31" spans="1:22" ht="18.600000000000001" thickBot="1" x14ac:dyDescent="0.35">
      <c r="A31" s="93"/>
      <c r="B31" s="93"/>
      <c r="C31" s="81"/>
      <c r="D31" s="95"/>
      <c r="E31" s="79">
        <f>SUM(E29+E20)</f>
        <v>0</v>
      </c>
    </row>
    <row r="32" spans="1:22" ht="15.6" x14ac:dyDescent="0.3">
      <c r="A32" s="93"/>
      <c r="B32" s="93"/>
      <c r="C32" s="81"/>
      <c r="D32" s="95"/>
    </row>
  </sheetData>
  <mergeCells count="3">
    <mergeCell ref="A30:B32"/>
    <mergeCell ref="D30:D32"/>
    <mergeCell ref="B20:C20"/>
  </mergeCells>
  <pageMargins left="0.7" right="0.7" top="0.75" bottom="0.75" header="0.3" footer="0.3"/>
  <pageSetup scale="98"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92D4741-26DA-4118-BF28-A4ECBA72D469}">
          <x14:formula1>
            <xm:f>Data!$M$2:$M$3</xm:f>
          </x14:formula1>
          <xm:sqref>D20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418B-AB51-4865-950A-D3B43ADDD749}">
  <dimension ref="A1:N34"/>
  <sheetViews>
    <sheetView workbookViewId="0">
      <selection activeCell="C12" sqref="C12"/>
    </sheetView>
  </sheetViews>
  <sheetFormatPr defaultRowHeight="14.4" x14ac:dyDescent="0.3"/>
  <cols>
    <col min="1" max="1" width="24.33203125" customWidth="1"/>
    <col min="2" max="2" width="35.5546875" customWidth="1"/>
    <col min="4" max="4" width="10.109375" customWidth="1"/>
    <col min="6" max="7" width="19.77734375" customWidth="1"/>
    <col min="8" max="8" width="42.33203125" customWidth="1"/>
    <col min="9" max="9" width="10.44140625" customWidth="1"/>
    <col min="10" max="10" width="16.109375" customWidth="1"/>
    <col min="11" max="12" width="24.88671875" customWidth="1"/>
  </cols>
  <sheetData>
    <row r="1" spans="1:14" ht="31.8" customHeight="1" x14ac:dyDescent="0.3">
      <c r="A1" t="s">
        <v>112</v>
      </c>
      <c r="B1" s="43" t="s">
        <v>0</v>
      </c>
      <c r="C1" s="43" t="s">
        <v>1</v>
      </c>
      <c r="D1" s="51" t="s">
        <v>98</v>
      </c>
      <c r="E1" s="43" t="s">
        <v>20</v>
      </c>
      <c r="F1" s="43" t="s">
        <v>23</v>
      </c>
      <c r="G1" s="43" t="s">
        <v>99</v>
      </c>
      <c r="H1" s="43" t="s">
        <v>78</v>
      </c>
      <c r="I1" s="43" t="s">
        <v>79</v>
      </c>
      <c r="J1" s="43" t="s">
        <v>80</v>
      </c>
      <c r="K1" s="82" t="s">
        <v>113</v>
      </c>
      <c r="L1" s="87" t="s">
        <v>115</v>
      </c>
    </row>
    <row r="2" spans="1:14" x14ac:dyDescent="0.3">
      <c r="A2" t="s">
        <v>86</v>
      </c>
      <c r="B2" s="9" t="s">
        <v>17</v>
      </c>
      <c r="C2" s="11" t="s">
        <v>12</v>
      </c>
      <c r="D2" s="7">
        <v>0</v>
      </c>
      <c r="E2">
        <f>'AgWRAP Calculator'!D2</f>
        <v>0</v>
      </c>
      <c r="F2" s="64">
        <f>'AgWRAP Calculator'!E2</f>
        <v>0</v>
      </c>
      <c r="G2" s="78" t="str" cm="1">
        <f t="array" ref="G2">_xlfn._xlws.FILTER(D2:D34,F2:F34&gt;0,"")</f>
        <v/>
      </c>
      <c r="H2" s="78" t="str" cm="1">
        <f t="array" ref="H2">_xlfn._xlws.FILTER(B2:B34,E2:E34&gt;0,"")</f>
        <v/>
      </c>
      <c r="I2" s="78" t="str" cm="1">
        <f t="array" ref="I2">_xlfn._xlws.FILTER(C2:C34,E2:E34&gt;0,"")</f>
        <v/>
      </c>
      <c r="J2" s="78" t="str" cm="1">
        <f t="array" ref="J2">_xlfn._xlws.FILTER(F2:F34,E2:E34&gt;0,"")</f>
        <v/>
      </c>
      <c r="K2" s="78" t="str" cm="1">
        <f t="array" ref="K2">_xlfn._xlws.FILTER(A2:A34,F2:F34&gt;0,"")</f>
        <v/>
      </c>
      <c r="L2" s="78" t="str" cm="1">
        <f t="array" ref="L2">_xlfn._xlws.FILTER(E2:E34,F2:F34&gt;0,"")</f>
        <v/>
      </c>
      <c r="M2">
        <v>75</v>
      </c>
    </row>
    <row r="3" spans="1:14" x14ac:dyDescent="0.3">
      <c r="A3" t="s">
        <v>86</v>
      </c>
      <c r="B3" s="13" t="s">
        <v>18</v>
      </c>
      <c r="C3" s="11" t="s">
        <v>12</v>
      </c>
      <c r="D3" s="7">
        <v>0</v>
      </c>
      <c r="E3">
        <f>'AgWRAP Calculator'!D3</f>
        <v>0</v>
      </c>
      <c r="F3" s="64">
        <f>'AgWRAP Calculator'!E3</f>
        <v>0</v>
      </c>
      <c r="M3">
        <v>90</v>
      </c>
    </row>
    <row r="4" spans="1:14" x14ac:dyDescent="0.3">
      <c r="A4" t="s">
        <v>86</v>
      </c>
      <c r="B4" s="9" t="s">
        <v>19</v>
      </c>
      <c r="C4" s="11" t="s">
        <v>12</v>
      </c>
      <c r="D4" s="7">
        <v>0</v>
      </c>
      <c r="E4">
        <f>'AgWRAP Calculator'!D4</f>
        <v>0</v>
      </c>
      <c r="F4" s="64">
        <f>'AgWRAP Calculator'!E4</f>
        <v>0</v>
      </c>
    </row>
    <row r="5" spans="1:14" x14ac:dyDescent="0.3">
      <c r="A5" t="s">
        <v>86</v>
      </c>
      <c r="B5" s="15" t="s">
        <v>119</v>
      </c>
      <c r="C5" s="11" t="s">
        <v>21</v>
      </c>
      <c r="D5" s="7">
        <v>0</v>
      </c>
      <c r="E5">
        <f>'AgWRAP Calculator'!D5</f>
        <v>0</v>
      </c>
      <c r="F5" s="64">
        <f>'AgWRAP Calculator'!E5</f>
        <v>0</v>
      </c>
    </row>
    <row r="6" spans="1:14" ht="15.6" customHeight="1" x14ac:dyDescent="0.3">
      <c r="A6" t="s">
        <v>86</v>
      </c>
      <c r="B6" s="15" t="s">
        <v>118</v>
      </c>
      <c r="C6" s="11" t="s">
        <v>21</v>
      </c>
      <c r="D6" s="7">
        <v>0</v>
      </c>
      <c r="E6">
        <f>'AgWRAP Calculator'!D6</f>
        <v>0</v>
      </c>
      <c r="F6" s="64">
        <f>'AgWRAP Calculator'!E6</f>
        <v>0</v>
      </c>
    </row>
    <row r="7" spans="1:14" x14ac:dyDescent="0.3">
      <c r="A7" t="s">
        <v>86</v>
      </c>
      <c r="B7" s="15" t="s">
        <v>117</v>
      </c>
      <c r="C7" s="11" t="s">
        <v>21</v>
      </c>
      <c r="D7" s="7">
        <v>0</v>
      </c>
      <c r="E7">
        <f>'AgWRAP Calculator'!D7</f>
        <v>0</v>
      </c>
      <c r="F7" s="64">
        <f>'AgWRAP Calculator'!E7</f>
        <v>0</v>
      </c>
    </row>
    <row r="8" spans="1:14" x14ac:dyDescent="0.3">
      <c r="A8" t="s">
        <v>86</v>
      </c>
      <c r="B8" s="15" t="s">
        <v>16</v>
      </c>
      <c r="C8" s="11" t="s">
        <v>22</v>
      </c>
      <c r="D8" s="7">
        <v>0</v>
      </c>
      <c r="E8">
        <f>'AgWRAP Calculator'!D8</f>
        <v>0</v>
      </c>
      <c r="F8" s="64">
        <f>'AgWRAP Calculator'!E8</f>
        <v>0</v>
      </c>
    </row>
    <row r="9" spans="1:14" x14ac:dyDescent="0.3">
      <c r="A9" t="s">
        <v>86</v>
      </c>
      <c r="B9" s="15" t="s">
        <v>50</v>
      </c>
      <c r="C9" s="11" t="s">
        <v>12</v>
      </c>
      <c r="D9" s="7">
        <v>1</v>
      </c>
      <c r="E9">
        <f>'AgWRAP Calculator'!D9</f>
        <v>0</v>
      </c>
      <c r="F9" s="64">
        <f>'AgWRAP Calculator'!E9</f>
        <v>0</v>
      </c>
    </row>
    <row r="10" spans="1:14" x14ac:dyDescent="0.3">
      <c r="A10" t="s">
        <v>86</v>
      </c>
      <c r="B10" s="15" t="s">
        <v>51</v>
      </c>
      <c r="C10" s="11" t="s">
        <v>12</v>
      </c>
      <c r="D10" s="7">
        <v>1</v>
      </c>
      <c r="E10">
        <f>'AgWRAP Calculator'!D10</f>
        <v>0</v>
      </c>
      <c r="F10" s="64">
        <f>'AgWRAP Calculator'!E10</f>
        <v>0</v>
      </c>
    </row>
    <row r="11" spans="1:14" x14ac:dyDescent="0.3">
      <c r="A11" t="s">
        <v>86</v>
      </c>
      <c r="B11" s="15" t="s">
        <v>53</v>
      </c>
      <c r="C11" s="11" t="s">
        <v>12</v>
      </c>
      <c r="D11" s="7">
        <v>1</v>
      </c>
      <c r="E11">
        <f>'AgWRAP Calculator'!D11</f>
        <v>0</v>
      </c>
      <c r="F11" s="64">
        <f>'AgWRAP Calculator'!E11</f>
        <v>0</v>
      </c>
    </row>
    <row r="12" spans="1:14" x14ac:dyDescent="0.3">
      <c r="A12" t="s">
        <v>86</v>
      </c>
      <c r="B12" s="15" t="s">
        <v>52</v>
      </c>
      <c r="C12" s="11" t="s">
        <v>12</v>
      </c>
      <c r="D12" s="7">
        <v>1</v>
      </c>
      <c r="E12">
        <f>'AgWRAP Calculator'!D12</f>
        <v>0</v>
      </c>
      <c r="F12" s="64">
        <f>'AgWRAP Calculator'!E12</f>
        <v>0</v>
      </c>
    </row>
    <row r="13" spans="1:14" ht="27.6" x14ac:dyDescent="0.3">
      <c r="A13" t="s">
        <v>86</v>
      </c>
      <c r="B13" s="15" t="s">
        <v>55</v>
      </c>
      <c r="C13" s="11" t="s">
        <v>12</v>
      </c>
      <c r="D13" s="7">
        <v>1</v>
      </c>
      <c r="E13">
        <f>'AgWRAP Calculator'!D13</f>
        <v>0</v>
      </c>
      <c r="F13" s="64">
        <f>'AgWRAP Calculator'!E13</f>
        <v>0</v>
      </c>
    </row>
    <row r="14" spans="1:14" ht="27.6" x14ac:dyDescent="0.3">
      <c r="A14" t="s">
        <v>86</v>
      </c>
      <c r="B14" s="15" t="s">
        <v>54</v>
      </c>
      <c r="C14" s="11" t="s">
        <v>12</v>
      </c>
      <c r="D14" s="7">
        <v>1</v>
      </c>
      <c r="E14">
        <f>'AgWRAP Calculator'!D14</f>
        <v>0</v>
      </c>
      <c r="F14" s="64">
        <f>'AgWRAP Calculator'!E14</f>
        <v>0</v>
      </c>
      <c r="M14" t="s">
        <v>114</v>
      </c>
    </row>
    <row r="15" spans="1:14" ht="27.6" x14ac:dyDescent="0.3">
      <c r="A15" t="s">
        <v>84</v>
      </c>
      <c r="B15" s="44" t="s">
        <v>56</v>
      </c>
      <c r="C15" s="11" t="s">
        <v>48</v>
      </c>
      <c r="D15" s="7">
        <v>1</v>
      </c>
      <c r="E15">
        <f>'AgWRAP Calculator'!D15</f>
        <v>0</v>
      </c>
      <c r="F15" s="64">
        <f>'AgWRAP Calculator'!E15</f>
        <v>0</v>
      </c>
      <c r="N15" s="80" t="s">
        <v>110</v>
      </c>
    </row>
    <row r="16" spans="1:14" ht="27.6" x14ac:dyDescent="0.3">
      <c r="A16" t="s">
        <v>84</v>
      </c>
      <c r="B16" s="44" t="s">
        <v>57</v>
      </c>
      <c r="C16" s="11" t="s">
        <v>48</v>
      </c>
      <c r="D16" s="7">
        <v>1</v>
      </c>
      <c r="E16">
        <f>'AgWRAP Calculator'!D16</f>
        <v>0</v>
      </c>
      <c r="F16" s="64">
        <f>'AgWRAP Calculator'!E16</f>
        <v>0</v>
      </c>
    </row>
    <row r="17" spans="1:6" x14ac:dyDescent="0.3">
      <c r="A17" t="s">
        <v>81</v>
      </c>
      <c r="B17" s="44" t="s">
        <v>58</v>
      </c>
      <c r="C17" s="11" t="s">
        <v>48</v>
      </c>
      <c r="D17" s="7">
        <v>1</v>
      </c>
      <c r="E17">
        <f>'AgWRAP Calculator'!D17</f>
        <v>0</v>
      </c>
      <c r="F17" s="64">
        <f>'AgWRAP Calculator'!E17</f>
        <v>0</v>
      </c>
    </row>
    <row r="18" spans="1:6" x14ac:dyDescent="0.3">
      <c r="A18" t="s">
        <v>81</v>
      </c>
      <c r="B18" s="44" t="s">
        <v>59</v>
      </c>
      <c r="C18" s="11" t="s">
        <v>48</v>
      </c>
      <c r="D18" s="7">
        <v>1</v>
      </c>
      <c r="E18">
        <f>'AgWRAP Calculator'!D18</f>
        <v>0</v>
      </c>
      <c r="F18" s="64">
        <f>'AgWRAP Calculator'!E18</f>
        <v>0</v>
      </c>
    </row>
    <row r="19" spans="1:6" ht="27.6" x14ac:dyDescent="0.3">
      <c r="A19" t="s">
        <v>81</v>
      </c>
      <c r="B19" s="44" t="s">
        <v>60</v>
      </c>
      <c r="C19" s="11" t="s">
        <v>48</v>
      </c>
      <c r="D19" s="7">
        <v>1</v>
      </c>
      <c r="E19">
        <f>'AgWRAP Calculator'!D19</f>
        <v>0</v>
      </c>
      <c r="F19" s="64">
        <f>'AgWRAP Calculator'!E19</f>
        <v>0</v>
      </c>
    </row>
    <row r="20" spans="1:6" ht="27.6" x14ac:dyDescent="0.3">
      <c r="A20" t="s">
        <v>81</v>
      </c>
      <c r="B20" s="44" t="s">
        <v>61</v>
      </c>
      <c r="C20" s="11" t="s">
        <v>48</v>
      </c>
      <c r="D20" s="7">
        <v>1</v>
      </c>
      <c r="E20">
        <f>'AgWRAP Calculator'!D20</f>
        <v>0</v>
      </c>
      <c r="F20" s="64">
        <f>'AgWRAP Calculator'!E20</f>
        <v>0</v>
      </c>
    </row>
    <row r="21" spans="1:6" ht="27.6" x14ac:dyDescent="0.3">
      <c r="A21" t="s">
        <v>81</v>
      </c>
      <c r="B21" s="44" t="s">
        <v>62</v>
      </c>
      <c r="C21" s="11" t="s">
        <v>48</v>
      </c>
      <c r="D21" s="7">
        <v>1</v>
      </c>
      <c r="E21">
        <f>'AgWRAP Calculator'!D21</f>
        <v>0</v>
      </c>
      <c r="F21" s="64">
        <f>'AgWRAP Calculator'!E21</f>
        <v>0</v>
      </c>
    </row>
    <row r="22" spans="1:6" ht="27.6" x14ac:dyDescent="0.3">
      <c r="A22" t="s">
        <v>81</v>
      </c>
      <c r="B22" s="44" t="s">
        <v>63</v>
      </c>
      <c r="C22" s="11" t="s">
        <v>48</v>
      </c>
      <c r="D22" s="7">
        <v>1</v>
      </c>
      <c r="E22">
        <f>'AgWRAP Calculator'!D22</f>
        <v>0</v>
      </c>
      <c r="F22" s="64">
        <f>'AgWRAP Calculator'!E22</f>
        <v>0</v>
      </c>
    </row>
    <row r="23" spans="1:6" x14ac:dyDescent="0.3">
      <c r="A23" t="s">
        <v>82</v>
      </c>
      <c r="B23" s="44" t="s">
        <v>65</v>
      </c>
      <c r="C23" s="11" t="s">
        <v>48</v>
      </c>
      <c r="D23" s="7">
        <v>1</v>
      </c>
      <c r="E23">
        <f>'AgWRAP Calculator'!D23</f>
        <v>0</v>
      </c>
      <c r="F23" s="64">
        <f>'AgWRAP Calculator'!E23</f>
        <v>0</v>
      </c>
    </row>
    <row r="24" spans="1:6" x14ac:dyDescent="0.3">
      <c r="A24" t="s">
        <v>82</v>
      </c>
      <c r="B24" s="44" t="s">
        <v>64</v>
      </c>
      <c r="C24" s="11" t="s">
        <v>48</v>
      </c>
      <c r="D24" s="7">
        <v>1</v>
      </c>
      <c r="E24">
        <f>'AgWRAP Calculator'!D24</f>
        <v>0</v>
      </c>
      <c r="F24" s="64">
        <f>'AgWRAP Calculator'!E24</f>
        <v>0</v>
      </c>
    </row>
    <row r="25" spans="1:6" ht="27.6" x14ac:dyDescent="0.3">
      <c r="A25" t="s">
        <v>82</v>
      </c>
      <c r="B25" s="44" t="s">
        <v>66</v>
      </c>
      <c r="C25" s="11" t="s">
        <v>48</v>
      </c>
      <c r="D25" s="7">
        <v>1</v>
      </c>
      <c r="E25">
        <f>'AgWRAP Calculator'!D25</f>
        <v>0</v>
      </c>
      <c r="F25" s="64">
        <f>'AgWRAP Calculator'!E25</f>
        <v>0</v>
      </c>
    </row>
    <row r="26" spans="1:6" ht="27.6" x14ac:dyDescent="0.3">
      <c r="A26" t="s">
        <v>82</v>
      </c>
      <c r="B26" s="44" t="s">
        <v>67</v>
      </c>
      <c r="C26" s="11" t="s">
        <v>48</v>
      </c>
      <c r="D26" s="7">
        <v>1</v>
      </c>
      <c r="E26">
        <f>'AgWRAP Calculator'!D26</f>
        <v>0</v>
      </c>
      <c r="F26" s="64">
        <f>'AgWRAP Calculator'!E26</f>
        <v>0</v>
      </c>
    </row>
    <row r="27" spans="1:6" ht="27.6" x14ac:dyDescent="0.3">
      <c r="A27" t="s">
        <v>82</v>
      </c>
      <c r="B27" s="44" t="s">
        <v>68</v>
      </c>
      <c r="C27" s="11" t="s">
        <v>48</v>
      </c>
      <c r="D27" s="7">
        <v>1</v>
      </c>
      <c r="E27">
        <f>'AgWRAP Calculator'!D27</f>
        <v>0</v>
      </c>
      <c r="F27" s="64">
        <f>'AgWRAP Calculator'!E27</f>
        <v>0</v>
      </c>
    </row>
    <row r="28" spans="1:6" ht="27.6" x14ac:dyDescent="0.3">
      <c r="A28" t="s">
        <v>82</v>
      </c>
      <c r="B28" s="44" t="s">
        <v>69</v>
      </c>
      <c r="C28" s="11" t="s">
        <v>48</v>
      </c>
      <c r="D28" s="7">
        <v>1</v>
      </c>
      <c r="E28">
        <f>'AgWRAP Calculator'!D28</f>
        <v>0</v>
      </c>
      <c r="F28" s="64">
        <f>'AgWRAP Calculator'!E28</f>
        <v>0</v>
      </c>
    </row>
    <row r="29" spans="1:6" x14ac:dyDescent="0.3">
      <c r="A29" t="s">
        <v>83</v>
      </c>
      <c r="B29" s="44" t="s">
        <v>70</v>
      </c>
      <c r="C29" s="11" t="s">
        <v>48</v>
      </c>
      <c r="D29" s="7">
        <v>1</v>
      </c>
      <c r="E29">
        <f>'AgWRAP Calculator'!D29</f>
        <v>0</v>
      </c>
      <c r="F29" s="64">
        <f>'AgWRAP Calculator'!E29</f>
        <v>0</v>
      </c>
    </row>
    <row r="30" spans="1:6" x14ac:dyDescent="0.3">
      <c r="A30" t="s">
        <v>83</v>
      </c>
      <c r="B30" s="44" t="s">
        <v>71</v>
      </c>
      <c r="C30" s="11" t="s">
        <v>48</v>
      </c>
      <c r="D30" s="7">
        <v>1</v>
      </c>
      <c r="E30">
        <f>'AgWRAP Calculator'!D30</f>
        <v>0</v>
      </c>
      <c r="F30" s="64">
        <f>'AgWRAP Calculator'!E30</f>
        <v>0</v>
      </c>
    </row>
    <row r="31" spans="1:6" x14ac:dyDescent="0.3">
      <c r="A31" t="s">
        <v>85</v>
      </c>
      <c r="B31" s="44" t="s">
        <v>72</v>
      </c>
      <c r="C31" s="11" t="s">
        <v>48</v>
      </c>
      <c r="D31" s="7">
        <v>1</v>
      </c>
      <c r="E31">
        <f>'AgWRAP Calculator'!D31</f>
        <v>0</v>
      </c>
      <c r="F31" s="64">
        <f>'AgWRAP Calculator'!E31</f>
        <v>0</v>
      </c>
    </row>
    <row r="32" spans="1:6" x14ac:dyDescent="0.3">
      <c r="A32" t="s">
        <v>85</v>
      </c>
      <c r="B32" s="44" t="s">
        <v>73</v>
      </c>
      <c r="C32" s="11" t="s">
        <v>48</v>
      </c>
      <c r="D32" s="7">
        <v>1</v>
      </c>
      <c r="E32">
        <f>'AgWRAP Calculator'!D32</f>
        <v>0</v>
      </c>
      <c r="F32" s="64">
        <f>'AgWRAP Calculator'!E32</f>
        <v>0</v>
      </c>
    </row>
    <row r="33" spans="1:6" ht="27.6" x14ac:dyDescent="0.3">
      <c r="A33" t="s">
        <v>85</v>
      </c>
      <c r="B33" s="44" t="s">
        <v>74</v>
      </c>
      <c r="C33" s="11" t="s">
        <v>48</v>
      </c>
      <c r="D33" s="7">
        <v>1</v>
      </c>
      <c r="E33">
        <f>'AgWRAP Calculator'!D33</f>
        <v>0</v>
      </c>
      <c r="F33" s="64">
        <f>'AgWRAP Calculator'!E33</f>
        <v>0</v>
      </c>
    </row>
    <row r="34" spans="1:6" ht="27.6" x14ac:dyDescent="0.3">
      <c r="A34" t="s">
        <v>85</v>
      </c>
      <c r="B34" s="44" t="s">
        <v>75</v>
      </c>
      <c r="C34" s="11" t="s">
        <v>48</v>
      </c>
      <c r="D34" s="7">
        <v>1</v>
      </c>
      <c r="E34">
        <f>'AgWRAP Calculator'!D34</f>
        <v>0</v>
      </c>
      <c r="F34" s="64">
        <f>'AgWRAP Calculator'!E34</f>
        <v>0</v>
      </c>
    </row>
  </sheetData>
  <sheetProtection algorithmName="SHA-512" hashValue="HHP+im5sLm5FOmDKg13b+AGFhkM78XZ6/UMYL6flJxVwOx8Hyen574ogeLAXzxaxuvvMyQ3XdCyHfGIOHWmgwA==" saltValue="UJggStzuS15zhehooZEUqA==" spinCount="100000" sheet="1" objects="1" scenarios="1"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494AB-7C24-4552-8A98-38977BED5EEE}">
  <sheetPr codeName="Sheet4"/>
  <dimension ref="A1:I37"/>
  <sheetViews>
    <sheetView workbookViewId="0"/>
  </sheetViews>
  <sheetFormatPr defaultRowHeight="14.4" x14ac:dyDescent="0.3"/>
  <cols>
    <col min="1" max="1" width="35.109375" customWidth="1"/>
    <col min="3" max="3" width="26.6640625" customWidth="1"/>
    <col min="8" max="8" width="23.33203125" customWidth="1"/>
  </cols>
  <sheetData>
    <row r="1" spans="1:9" ht="15" thickBot="1" x14ac:dyDescent="0.35">
      <c r="A1" s="18" t="s">
        <v>121</v>
      </c>
      <c r="H1" s="1"/>
      <c r="I1" s="2"/>
    </row>
    <row r="2" spans="1:9" ht="23.4" customHeight="1" thickBot="1" x14ac:dyDescent="0.35">
      <c r="A2" s="20" t="s">
        <v>27</v>
      </c>
      <c r="H2" s="3"/>
      <c r="I2" s="4"/>
    </row>
    <row r="3" spans="1:9" ht="24.6" customHeight="1" x14ac:dyDescent="0.3">
      <c r="A3" s="21"/>
      <c r="B3" s="23"/>
      <c r="C3" s="25"/>
      <c r="D3" s="23" t="s">
        <v>28</v>
      </c>
      <c r="E3" s="23" t="s">
        <v>28</v>
      </c>
      <c r="F3" s="104" t="s">
        <v>3</v>
      </c>
    </row>
    <row r="4" spans="1:9" ht="26.4" customHeight="1" thickBot="1" x14ac:dyDescent="0.35">
      <c r="A4" s="22" t="s">
        <v>0</v>
      </c>
      <c r="B4" s="24" t="s">
        <v>1</v>
      </c>
      <c r="C4" s="26" t="s">
        <v>2</v>
      </c>
      <c r="D4" s="24" t="s">
        <v>24</v>
      </c>
      <c r="E4" s="24" t="s">
        <v>25</v>
      </c>
      <c r="F4" s="105"/>
    </row>
    <row r="5" spans="1:9" ht="31.8" thickTop="1" thickBot="1" x14ac:dyDescent="0.35">
      <c r="A5" s="27" t="s">
        <v>4</v>
      </c>
      <c r="B5" s="28" t="s">
        <v>5</v>
      </c>
      <c r="C5" s="28" t="s">
        <v>6</v>
      </c>
      <c r="D5" s="29">
        <v>15000</v>
      </c>
      <c r="E5" s="29">
        <v>18000</v>
      </c>
      <c r="F5" s="30" t="s">
        <v>7</v>
      </c>
    </row>
    <row r="6" spans="1:9" ht="16.8" customHeight="1" x14ac:dyDescent="0.3">
      <c r="A6" s="31" t="s">
        <v>108</v>
      </c>
      <c r="B6" s="98" t="s">
        <v>5</v>
      </c>
      <c r="C6" s="98" t="s">
        <v>6</v>
      </c>
      <c r="D6" s="100">
        <v>30000</v>
      </c>
      <c r="E6" s="100">
        <v>36000</v>
      </c>
      <c r="F6" s="102" t="s">
        <v>7</v>
      </c>
    </row>
    <row r="7" spans="1:9" ht="22.8" customHeight="1" thickBot="1" x14ac:dyDescent="0.35">
      <c r="A7" s="27"/>
      <c r="B7" s="99"/>
      <c r="C7" s="99"/>
      <c r="D7" s="101"/>
      <c r="E7" s="101"/>
      <c r="F7" s="103"/>
    </row>
    <row r="8" spans="1:9" x14ac:dyDescent="0.3">
      <c r="A8" s="31" t="s">
        <v>108</v>
      </c>
      <c r="B8" s="32"/>
      <c r="C8" s="32"/>
      <c r="D8" s="32"/>
      <c r="E8" s="32"/>
      <c r="F8" s="32"/>
    </row>
    <row r="9" spans="1:9" ht="33" customHeight="1" thickBot="1" x14ac:dyDescent="0.35">
      <c r="A9" s="27" t="s">
        <v>109</v>
      </c>
      <c r="B9" s="28" t="s">
        <v>5</v>
      </c>
      <c r="C9" s="28" t="s">
        <v>6</v>
      </c>
      <c r="D9" s="29">
        <v>7500</v>
      </c>
      <c r="E9" s="29">
        <v>9000</v>
      </c>
      <c r="F9" s="30" t="s">
        <v>7</v>
      </c>
    </row>
    <row r="10" spans="1:9" x14ac:dyDescent="0.3">
      <c r="A10" s="31" t="s">
        <v>26</v>
      </c>
      <c r="B10" s="33"/>
      <c r="C10" s="33"/>
      <c r="D10" s="33"/>
      <c r="E10" s="33"/>
      <c r="F10" s="33"/>
    </row>
    <row r="11" spans="1:9" ht="21" thickBot="1" x14ac:dyDescent="0.35">
      <c r="A11" s="41" t="s">
        <v>29</v>
      </c>
      <c r="B11" s="28" t="s">
        <v>5</v>
      </c>
      <c r="C11" s="28" t="s">
        <v>6</v>
      </c>
      <c r="D11" s="29">
        <v>10000</v>
      </c>
      <c r="E11" s="29">
        <v>12000</v>
      </c>
      <c r="F11" s="30" t="s">
        <v>7</v>
      </c>
    </row>
    <row r="12" spans="1:9" ht="37.200000000000003" customHeight="1" thickBot="1" x14ac:dyDescent="0.35">
      <c r="A12" s="27" t="s">
        <v>8</v>
      </c>
      <c r="B12" s="28" t="s">
        <v>5</v>
      </c>
      <c r="C12" s="28" t="s">
        <v>6</v>
      </c>
      <c r="D12" s="29">
        <v>30000</v>
      </c>
      <c r="E12" s="29">
        <v>36000</v>
      </c>
      <c r="F12" s="30" t="s">
        <v>7</v>
      </c>
    </row>
    <row r="13" spans="1:9" x14ac:dyDescent="0.3">
      <c r="A13" s="31" t="s">
        <v>30</v>
      </c>
      <c r="B13" s="32"/>
      <c r="C13" s="32"/>
      <c r="D13" s="32"/>
      <c r="E13" s="32"/>
      <c r="F13" s="32"/>
    </row>
    <row r="14" spans="1:9" ht="29.4" customHeight="1" thickBot="1" x14ac:dyDescent="0.35">
      <c r="A14" s="27" t="s">
        <v>31</v>
      </c>
      <c r="B14" s="28" t="s">
        <v>5</v>
      </c>
      <c r="C14" s="28" t="s">
        <v>6</v>
      </c>
      <c r="D14" s="29">
        <v>7500</v>
      </c>
      <c r="E14" s="29">
        <v>9000</v>
      </c>
      <c r="F14" s="30" t="s">
        <v>7</v>
      </c>
    </row>
    <row r="15" spans="1:9" x14ac:dyDescent="0.3">
      <c r="A15" s="31" t="s">
        <v>30</v>
      </c>
      <c r="B15" s="33"/>
      <c r="C15" s="33"/>
      <c r="D15" s="33"/>
      <c r="E15" s="33"/>
      <c r="F15" s="33"/>
    </row>
    <row r="16" spans="1:9" ht="31.2" thickBot="1" x14ac:dyDescent="0.35">
      <c r="A16" s="41" t="s">
        <v>32</v>
      </c>
      <c r="B16" s="28" t="s">
        <v>5</v>
      </c>
      <c r="C16" s="28" t="s">
        <v>6</v>
      </c>
      <c r="D16" s="29">
        <v>10000</v>
      </c>
      <c r="E16" s="29">
        <v>12000</v>
      </c>
      <c r="F16" s="30" t="s">
        <v>7</v>
      </c>
    </row>
    <row r="17" spans="1:6" ht="31.2" thickBot="1" x14ac:dyDescent="0.35">
      <c r="A17" s="27" t="s">
        <v>9</v>
      </c>
      <c r="B17" s="28" t="s">
        <v>5</v>
      </c>
      <c r="C17" s="28" t="s">
        <v>6</v>
      </c>
      <c r="D17" s="29">
        <v>7000</v>
      </c>
      <c r="E17" s="29">
        <v>8400</v>
      </c>
      <c r="F17" s="30" t="s">
        <v>7</v>
      </c>
    </row>
    <row r="18" spans="1:6" ht="21" thickBot="1" x14ac:dyDescent="0.35">
      <c r="A18" s="27" t="s">
        <v>10</v>
      </c>
      <c r="B18" s="28" t="s">
        <v>5</v>
      </c>
      <c r="C18" s="28" t="s">
        <v>6</v>
      </c>
      <c r="D18" s="29">
        <v>30000</v>
      </c>
      <c r="E18" s="29">
        <v>36000</v>
      </c>
      <c r="F18" s="30" t="s">
        <v>7</v>
      </c>
    </row>
    <row r="19" spans="1:6" ht="21" thickBot="1" x14ac:dyDescent="0.35">
      <c r="A19" s="27" t="s">
        <v>11</v>
      </c>
      <c r="B19" s="28" t="s">
        <v>5</v>
      </c>
      <c r="C19" s="28" t="s">
        <v>6</v>
      </c>
      <c r="D19" s="34">
        <v>5000</v>
      </c>
      <c r="E19" s="34">
        <v>6000</v>
      </c>
      <c r="F19" s="30" t="s">
        <v>7</v>
      </c>
    </row>
    <row r="20" spans="1:6" ht="15" thickBot="1" x14ac:dyDescent="0.35">
      <c r="A20" s="27" t="s">
        <v>33</v>
      </c>
      <c r="B20" s="28" t="s">
        <v>12</v>
      </c>
      <c r="C20" s="91">
        <v>560</v>
      </c>
      <c r="D20" s="28" t="s">
        <v>13</v>
      </c>
      <c r="E20" s="28" t="s">
        <v>13</v>
      </c>
      <c r="F20" s="28" t="s">
        <v>14</v>
      </c>
    </row>
    <row r="21" spans="1:6" ht="35.4" customHeight="1" thickBot="1" x14ac:dyDescent="0.35">
      <c r="A21" s="27" t="s">
        <v>34</v>
      </c>
      <c r="B21" s="28" t="s">
        <v>12</v>
      </c>
      <c r="C21" s="28" t="s">
        <v>6</v>
      </c>
      <c r="D21" s="29">
        <v>5340</v>
      </c>
      <c r="E21" s="29">
        <v>6420</v>
      </c>
      <c r="F21" s="30" t="s">
        <v>7</v>
      </c>
    </row>
    <row r="22" spans="1:6" ht="36" customHeight="1" thickBot="1" x14ac:dyDescent="0.35">
      <c r="A22" s="27" t="s">
        <v>35</v>
      </c>
      <c r="B22" s="28" t="s">
        <v>12</v>
      </c>
      <c r="C22" s="28" t="s">
        <v>6</v>
      </c>
      <c r="D22" s="29">
        <v>3975</v>
      </c>
      <c r="E22" s="29">
        <v>4770</v>
      </c>
      <c r="F22" s="30" t="s">
        <v>7</v>
      </c>
    </row>
    <row r="23" spans="1:6" ht="15" thickBot="1" x14ac:dyDescent="0.35">
      <c r="A23" s="27" t="s">
        <v>36</v>
      </c>
      <c r="B23" s="28" t="s">
        <v>12</v>
      </c>
      <c r="C23" s="91">
        <v>1463</v>
      </c>
      <c r="D23" s="28" t="s">
        <v>13</v>
      </c>
      <c r="E23" s="28" t="s">
        <v>13</v>
      </c>
      <c r="F23" s="28" t="s">
        <v>14</v>
      </c>
    </row>
    <row r="24" spans="1:6" ht="15" thickBot="1" x14ac:dyDescent="0.35">
      <c r="A24" s="27" t="s">
        <v>37</v>
      </c>
      <c r="B24" s="28" t="s">
        <v>12</v>
      </c>
      <c r="C24" s="91">
        <v>1872</v>
      </c>
      <c r="D24" s="28" t="s">
        <v>13</v>
      </c>
      <c r="E24" s="28" t="s">
        <v>13</v>
      </c>
      <c r="F24" s="28" t="s">
        <v>14</v>
      </c>
    </row>
    <row r="25" spans="1:6" ht="15" thickBot="1" x14ac:dyDescent="0.35">
      <c r="A25" s="27" t="s">
        <v>38</v>
      </c>
      <c r="B25" s="28" t="s">
        <v>12</v>
      </c>
      <c r="C25" s="91">
        <v>2318</v>
      </c>
      <c r="D25" s="28" t="s">
        <v>13</v>
      </c>
      <c r="E25" s="28" t="s">
        <v>13</v>
      </c>
      <c r="F25" s="28" t="s">
        <v>14</v>
      </c>
    </row>
    <row r="26" spans="1:6" ht="15" thickBot="1" x14ac:dyDescent="0.35">
      <c r="A26" s="27" t="s">
        <v>39</v>
      </c>
      <c r="B26" s="28" t="s">
        <v>15</v>
      </c>
      <c r="C26" s="90" t="s">
        <v>120</v>
      </c>
      <c r="D26" s="28" t="s">
        <v>13</v>
      </c>
      <c r="E26" s="28" t="s">
        <v>13</v>
      </c>
      <c r="F26" s="28" t="s">
        <v>14</v>
      </c>
    </row>
    <row r="27" spans="1:6" ht="28.2" customHeight="1" x14ac:dyDescent="0.3">
      <c r="A27" s="31" t="s">
        <v>40</v>
      </c>
      <c r="B27" s="98" t="s">
        <v>12</v>
      </c>
      <c r="C27" s="98" t="s">
        <v>6</v>
      </c>
      <c r="D27" s="100">
        <v>500</v>
      </c>
      <c r="E27" s="100">
        <v>600</v>
      </c>
      <c r="F27" s="102" t="s">
        <v>7</v>
      </c>
    </row>
    <row r="28" spans="1:6" ht="16.8" customHeight="1" thickBot="1" x14ac:dyDescent="0.35">
      <c r="A28" s="35" t="s">
        <v>41</v>
      </c>
      <c r="B28" s="99"/>
      <c r="C28" s="99"/>
      <c r="D28" s="101"/>
      <c r="E28" s="101"/>
      <c r="F28" s="103"/>
    </row>
    <row r="29" spans="1:6" x14ac:dyDescent="0.3">
      <c r="A29" s="36"/>
    </row>
    <row r="30" spans="1:6" x14ac:dyDescent="0.3">
      <c r="A30" s="37" t="s">
        <v>42</v>
      </c>
    </row>
    <row r="31" spans="1:6" x14ac:dyDescent="0.3">
      <c r="A31" s="38" t="s">
        <v>43</v>
      </c>
    </row>
    <row r="32" spans="1:6" x14ac:dyDescent="0.3">
      <c r="A32" s="38" t="s">
        <v>44</v>
      </c>
    </row>
    <row r="33" spans="1:1" x14ac:dyDescent="0.3">
      <c r="A33" s="38" t="s">
        <v>45</v>
      </c>
    </row>
    <row r="34" spans="1:1" x14ac:dyDescent="0.3">
      <c r="A34" s="39"/>
    </row>
    <row r="35" spans="1:1" x14ac:dyDescent="0.3">
      <c r="A35" s="40" t="s">
        <v>46</v>
      </c>
    </row>
    <row r="36" spans="1:1" x14ac:dyDescent="0.3">
      <c r="A36" s="40" t="s">
        <v>47</v>
      </c>
    </row>
    <row r="37" spans="1:1" x14ac:dyDescent="0.3">
      <c r="A37" s="19"/>
    </row>
  </sheetData>
  <mergeCells count="11">
    <mergeCell ref="F3:F4"/>
    <mergeCell ref="B6:B7"/>
    <mergeCell ref="C6:C7"/>
    <mergeCell ref="D6:D7"/>
    <mergeCell ref="E6:E7"/>
    <mergeCell ref="F6:F7"/>
    <mergeCell ref="B27:B28"/>
    <mergeCell ref="C27:C28"/>
    <mergeCell ref="D27:D28"/>
    <mergeCell ref="E27:E28"/>
    <mergeCell ref="F27:F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AgWRAP Calculator</vt:lpstr>
      <vt:lpstr>Summary Sheet</vt:lpstr>
      <vt:lpstr>Data</vt:lpstr>
      <vt:lpstr>AgWRAP Cost Est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Lorien R. Deaton</dc:creator>
  <cp:lastModifiedBy>Deaton, Lorien R</cp:lastModifiedBy>
  <cp:lastPrinted>2023-10-04T11:52:57Z</cp:lastPrinted>
  <dcterms:created xsi:type="dcterms:W3CDTF">2023-06-12T10:48:57Z</dcterms:created>
  <dcterms:modified xsi:type="dcterms:W3CDTF">2024-07-22T17:07:58Z</dcterms:modified>
</cp:coreProperties>
</file>