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Directories\"/>
    </mc:Choice>
  </mc:AlternateContent>
  <xr:revisionPtr revIDLastSave="0" documentId="14_{9AF8B3FF-31D4-4609-BCBB-22CC5EBE2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ervisor Inf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6" i="1" l="1"/>
  <c r="S46" i="1"/>
  <c r="S45" i="1"/>
  <c r="M137" i="1"/>
  <c r="M12" i="1"/>
  <c r="M169" i="1"/>
  <c r="L84" i="1"/>
  <c r="L137" i="1" l="1"/>
  <c r="M47" i="1"/>
  <c r="M73" i="1"/>
  <c r="G90" i="1" l="1"/>
  <c r="G50" i="1"/>
  <c r="G10" i="1" l="1"/>
  <c r="G170" i="1"/>
  <c r="I157" i="1"/>
  <c r="I188" i="1"/>
  <c r="G188" i="1" s="1"/>
  <c r="I67" i="1"/>
  <c r="I59" i="1"/>
  <c r="I141" i="1"/>
  <c r="I114" i="1"/>
  <c r="I149" i="1"/>
  <c r="I135" i="1"/>
  <c r="I74" i="1"/>
  <c r="I34" i="1"/>
  <c r="I152" i="1"/>
  <c r="I179" i="1"/>
  <c r="I165" i="1"/>
  <c r="I146" i="1"/>
  <c r="I87" i="1"/>
  <c r="G87" i="1" s="1"/>
  <c r="I88" i="1"/>
  <c r="I54" i="1"/>
  <c r="I120" i="1"/>
  <c r="G120" i="1" s="1"/>
  <c r="I137" i="1"/>
  <c r="I62" i="1"/>
  <c r="I97" i="1"/>
  <c r="I123" i="1"/>
  <c r="I32" i="1"/>
  <c r="G32" i="1" s="1"/>
  <c r="I182" i="1"/>
  <c r="I44" i="1"/>
  <c r="I25" i="1"/>
  <c r="I181" i="1"/>
  <c r="G152" i="1"/>
  <c r="I99" i="1"/>
  <c r="I65" i="1"/>
  <c r="I168" i="1"/>
  <c r="G151" i="1"/>
  <c r="I167" i="1"/>
  <c r="G167" i="1" s="1"/>
  <c r="G137" i="1"/>
  <c r="G12" i="1"/>
  <c r="G54" i="1"/>
  <c r="G62" i="1"/>
  <c r="I84" i="1"/>
  <c r="G84" i="1" s="1"/>
  <c r="G182" i="1"/>
  <c r="I53" i="1"/>
  <c r="G165" i="1"/>
  <c r="G59" i="1"/>
  <c r="AC200" i="1"/>
  <c r="AB200" i="1"/>
  <c r="AA200" i="1"/>
  <c r="Z200" i="1"/>
  <c r="Y200" i="1"/>
  <c r="X200" i="1"/>
  <c r="W200" i="1"/>
  <c r="V200" i="1"/>
  <c r="U200" i="1"/>
  <c r="T200" i="1"/>
  <c r="R200" i="1"/>
  <c r="P200" i="1"/>
  <c r="O200" i="1"/>
  <c r="N200" i="1"/>
  <c r="L200" i="1"/>
  <c r="K200" i="1"/>
  <c r="J200" i="1"/>
  <c r="H200" i="1"/>
  <c r="G198" i="1"/>
  <c r="G197" i="1"/>
  <c r="G196" i="1"/>
  <c r="G195" i="1"/>
  <c r="G194" i="1"/>
  <c r="G193" i="1"/>
  <c r="G192" i="1"/>
  <c r="G191" i="1"/>
  <c r="G190" i="1"/>
  <c r="G189" i="1"/>
  <c r="G187" i="1"/>
  <c r="G186" i="1"/>
  <c r="G185" i="1"/>
  <c r="G184" i="1"/>
  <c r="G183" i="1"/>
  <c r="G181" i="1"/>
  <c r="G180" i="1"/>
  <c r="S200" i="1"/>
  <c r="G179" i="1"/>
  <c r="G178" i="1"/>
  <c r="G177" i="1"/>
  <c r="G176" i="1"/>
  <c r="G175" i="1"/>
  <c r="G174" i="1"/>
  <c r="G173" i="1"/>
  <c r="G172" i="1"/>
  <c r="G171" i="1"/>
  <c r="G169" i="1"/>
  <c r="G168" i="1"/>
  <c r="G166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89" i="1"/>
  <c r="G88" i="1"/>
  <c r="G86" i="1"/>
  <c r="G85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1" i="1"/>
  <c r="G60" i="1"/>
  <c r="G58" i="1"/>
  <c r="G57" i="1"/>
  <c r="G56" i="1"/>
  <c r="G55" i="1"/>
  <c r="G53" i="1"/>
  <c r="G52" i="1"/>
  <c r="G51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  <c r="G9" i="1"/>
  <c r="G8" i="1"/>
  <c r="G7" i="1"/>
  <c r="G6" i="1"/>
  <c r="G4" i="1"/>
  <c r="G3" i="1"/>
  <c r="I200" i="1" l="1"/>
  <c r="G200" i="1"/>
  <c r="M200" i="1"/>
  <c r="G5" i="1"/>
</calcChain>
</file>

<file path=xl/sharedStrings.xml><?xml version="1.0" encoding="utf-8"?>
<sst xmlns="http://schemas.openxmlformats.org/spreadsheetml/2006/main" count="1170" uniqueCount="731">
  <si>
    <t>Unique ID</t>
  </si>
  <si>
    <t>SWCD Name</t>
  </si>
  <si>
    <t>Supervisor First Name / Middle Name</t>
  </si>
  <si>
    <t>Supervisor Last Name / Suffix</t>
  </si>
  <si>
    <t>01-009</t>
  </si>
  <si>
    <t>Alamance</t>
  </si>
  <si>
    <t>David Michael</t>
  </si>
  <si>
    <t>Spruill</t>
  </si>
  <si>
    <t/>
  </si>
  <si>
    <t>2024</t>
  </si>
  <si>
    <t>01-005</t>
  </si>
  <si>
    <t>Roy</t>
  </si>
  <si>
    <t>Stanley, Jr.</t>
  </si>
  <si>
    <t>15-001</t>
  </si>
  <si>
    <t>Albemarle - Camden</t>
  </si>
  <si>
    <t>Don Lee</t>
  </si>
  <si>
    <t>Keaton</t>
  </si>
  <si>
    <t>2012</t>
  </si>
  <si>
    <t>2010</t>
  </si>
  <si>
    <t>2011</t>
  </si>
  <si>
    <t>21-004</t>
  </si>
  <si>
    <t>Albemarle - Chowan</t>
  </si>
  <si>
    <t>Hiller Fahey</t>
  </si>
  <si>
    <t>Bryum, III</t>
  </si>
  <si>
    <t>2020</t>
  </si>
  <si>
    <t>2021</t>
  </si>
  <si>
    <t>21-003</t>
  </si>
  <si>
    <t>Carey Y.</t>
  </si>
  <si>
    <t>Parrish, IV</t>
  </si>
  <si>
    <t>2016</t>
  </si>
  <si>
    <t>2019</t>
  </si>
  <si>
    <t>27-003</t>
  </si>
  <si>
    <t>Albemarle - Currituck</t>
  </si>
  <si>
    <t>Manly M.</t>
  </si>
  <si>
    <t>West</t>
  </si>
  <si>
    <t>2008</t>
  </si>
  <si>
    <t>70-005</t>
  </si>
  <si>
    <t>Albemarle - Pasquotank</t>
  </si>
  <si>
    <t>Glenn</t>
  </si>
  <si>
    <t>Harris</t>
  </si>
  <si>
    <t>72-002</t>
  </si>
  <si>
    <t>Albemarle - Perquimans</t>
  </si>
  <si>
    <t>H. Wayne</t>
  </si>
  <si>
    <t>Hurdle</t>
  </si>
  <si>
    <t>Hertford</t>
  </si>
  <si>
    <t>2001</t>
  </si>
  <si>
    <t>02-006</t>
  </si>
  <si>
    <t>Alexander</t>
  </si>
  <si>
    <t>Colby</t>
  </si>
  <si>
    <t>Herman</t>
  </si>
  <si>
    <t>2003</t>
  </si>
  <si>
    <t>03-006</t>
  </si>
  <si>
    <t>Alleghany</t>
  </si>
  <si>
    <t>Travis Evan</t>
  </si>
  <si>
    <t>Dalton</t>
  </si>
  <si>
    <t>2021, 2023</t>
  </si>
  <si>
    <t>03-001</t>
  </si>
  <si>
    <t>Alvin</t>
  </si>
  <si>
    <t>Dixon</t>
  </si>
  <si>
    <t>2014</t>
  </si>
  <si>
    <t>2015, 2024</t>
  </si>
  <si>
    <t>06-001</t>
  </si>
  <si>
    <t>Avery</t>
  </si>
  <si>
    <t>David L.</t>
  </si>
  <si>
    <t>Banner</t>
  </si>
  <si>
    <t>1995</t>
  </si>
  <si>
    <t>06-007</t>
  </si>
  <si>
    <t>Jack W.</t>
  </si>
  <si>
    <t>Weisman</t>
  </si>
  <si>
    <t>07-002</t>
  </si>
  <si>
    <t>Beaufort</t>
  </si>
  <si>
    <t>Sid M.</t>
  </si>
  <si>
    <t>Cayton</t>
  </si>
  <si>
    <t>07-005</t>
  </si>
  <si>
    <t>Tracy B.</t>
  </si>
  <si>
    <t>Warren</t>
  </si>
  <si>
    <t>2004</t>
  </si>
  <si>
    <t>2005</t>
  </si>
  <si>
    <t>08-008</t>
  </si>
  <si>
    <t>Bertie</t>
  </si>
  <si>
    <t>08-001</t>
  </si>
  <si>
    <t>John M.</t>
  </si>
  <si>
    <t>Griffin</t>
  </si>
  <si>
    <t>09-002</t>
  </si>
  <si>
    <t>Bladen</t>
  </si>
  <si>
    <t>Albert C.</t>
  </si>
  <si>
    <t>Beatty</t>
  </si>
  <si>
    <t>09-006</t>
  </si>
  <si>
    <t>Eddie</t>
  </si>
  <si>
    <t>Hester</t>
  </si>
  <si>
    <t>04-001</t>
  </si>
  <si>
    <t>Brown Creek</t>
  </si>
  <si>
    <t>Billy E. "Eddie"</t>
  </si>
  <si>
    <t>Edwards, Jr.</t>
  </si>
  <si>
    <t>1999</t>
  </si>
  <si>
    <t>04-006</t>
  </si>
  <si>
    <t>Gary</t>
  </si>
  <si>
    <t>Sikes</t>
  </si>
  <si>
    <t>2022</t>
  </si>
  <si>
    <t>10-002</t>
  </si>
  <si>
    <t>Brunswick</t>
  </si>
  <si>
    <t>Samuel C.</t>
  </si>
  <si>
    <t>Smith</t>
  </si>
  <si>
    <t>2017</t>
  </si>
  <si>
    <t>11-010</t>
  </si>
  <si>
    <t>Buncombe</t>
  </si>
  <si>
    <t>11-011</t>
  </si>
  <si>
    <t>Blair</t>
  </si>
  <si>
    <t>Thompson</t>
  </si>
  <si>
    <t>Burke</t>
  </si>
  <si>
    <t>Evan</t>
  </si>
  <si>
    <t>12-003</t>
  </si>
  <si>
    <t>J. Wayne</t>
  </si>
  <si>
    <t>Packard</t>
  </si>
  <si>
    <t>2015</t>
  </si>
  <si>
    <t>2016, 2022</t>
  </si>
  <si>
    <t>13-007</t>
  </si>
  <si>
    <t>Cabarrus</t>
  </si>
  <si>
    <t>Moose</t>
  </si>
  <si>
    <t>13-004</t>
  </si>
  <si>
    <t>Thomas E.</t>
  </si>
  <si>
    <t>Porter, Jr.</t>
  </si>
  <si>
    <t>Caldwell</t>
  </si>
  <si>
    <t>Lenoir</t>
  </si>
  <si>
    <t>14-007</t>
  </si>
  <si>
    <t>John</t>
  </si>
  <si>
    <t>Clark</t>
  </si>
  <si>
    <t>16-006</t>
  </si>
  <si>
    <t>Carteret</t>
  </si>
  <si>
    <t>Adam B.</t>
  </si>
  <si>
    <t>Lockey</t>
  </si>
  <si>
    <t>16-007</t>
  </si>
  <si>
    <t>John Glenn</t>
  </si>
  <si>
    <t>Skinner, Jr.</t>
  </si>
  <si>
    <t>2023</t>
  </si>
  <si>
    <t>17-008</t>
  </si>
  <si>
    <t>Caswell</t>
  </si>
  <si>
    <t>Sarah</t>
  </si>
  <si>
    <t>Chapman</t>
  </si>
  <si>
    <t>17-006</t>
  </si>
  <si>
    <t>Amanda G.</t>
  </si>
  <si>
    <t>Hancock</t>
  </si>
  <si>
    <t>18-006</t>
  </si>
  <si>
    <t>Catawba</t>
  </si>
  <si>
    <t>Brandon</t>
  </si>
  <si>
    <t>Bowman</t>
  </si>
  <si>
    <t>18-001</t>
  </si>
  <si>
    <t>David</t>
  </si>
  <si>
    <t>19-003</t>
  </si>
  <si>
    <t>Chatham</t>
  </si>
  <si>
    <t>J. Lynn</t>
  </si>
  <si>
    <t>Mann</t>
  </si>
  <si>
    <t>2006</t>
  </si>
  <si>
    <t>19-005</t>
  </si>
  <si>
    <t>Keith</t>
  </si>
  <si>
    <t>Stanley</t>
  </si>
  <si>
    <t>20-003</t>
  </si>
  <si>
    <t>Cherokee</t>
  </si>
  <si>
    <t>Johnny</t>
  </si>
  <si>
    <t>Shields</t>
  </si>
  <si>
    <t>1998</t>
  </si>
  <si>
    <t>20-005</t>
  </si>
  <si>
    <t>Edgar A.</t>
  </si>
  <si>
    <t>Wood, III</t>
  </si>
  <si>
    <t>2009</t>
  </si>
  <si>
    <t>22-006</t>
  </si>
  <si>
    <t>Clay</t>
  </si>
  <si>
    <t>Jason</t>
  </si>
  <si>
    <t>Belcher</t>
  </si>
  <si>
    <t>22-001</t>
  </si>
  <si>
    <t>Glen</t>
  </si>
  <si>
    <t>Cheeks</t>
  </si>
  <si>
    <t>23-007</t>
  </si>
  <si>
    <t>Cleveland</t>
  </si>
  <si>
    <t>Madison Rachel</t>
  </si>
  <si>
    <t>Bridges</t>
  </si>
  <si>
    <t>23-003</t>
  </si>
  <si>
    <t>D. Randy</t>
  </si>
  <si>
    <t>McDaniel</t>
  </si>
  <si>
    <t>2007</t>
  </si>
  <si>
    <t>24-002</t>
  </si>
  <si>
    <t>Columbus</t>
  </si>
  <si>
    <t>Lloyd K.</t>
  </si>
  <si>
    <t>Ransom</t>
  </si>
  <si>
    <t>2013</t>
  </si>
  <si>
    <t>24-006</t>
  </si>
  <si>
    <t>Simmons</t>
  </si>
  <si>
    <t>25-003</t>
  </si>
  <si>
    <t>Craven</t>
  </si>
  <si>
    <t>Dietrich</t>
  </si>
  <si>
    <t>Kilpatrick</t>
  </si>
  <si>
    <t>2009, 2010, 2015, 2018</t>
  </si>
  <si>
    <t>25-005</t>
  </si>
  <si>
    <t>Marlene</t>
  </si>
  <si>
    <t>Salyer</t>
  </si>
  <si>
    <t>26-007</t>
  </si>
  <si>
    <t>Cumberland</t>
  </si>
  <si>
    <t>Josh</t>
  </si>
  <si>
    <t>Ballard</t>
  </si>
  <si>
    <t>26-002</t>
  </si>
  <si>
    <t>C. Wayne</t>
  </si>
  <si>
    <t>Collier, Jr.</t>
  </si>
  <si>
    <t>2015, 2019</t>
  </si>
  <si>
    <t>28-008</t>
  </si>
  <si>
    <t>Dare</t>
  </si>
  <si>
    <t>28-009</t>
  </si>
  <si>
    <t>Brian</t>
  </si>
  <si>
    <t>29-003</t>
  </si>
  <si>
    <t>Davidson</t>
  </si>
  <si>
    <t>Tim J.</t>
  </si>
  <si>
    <t>Loflin</t>
  </si>
  <si>
    <t>2018</t>
  </si>
  <si>
    <t>29-006</t>
  </si>
  <si>
    <t>Lloyd E.</t>
  </si>
  <si>
    <t>Phillips, Jr.</t>
  </si>
  <si>
    <t>30-006</t>
  </si>
  <si>
    <t>Davie</t>
  </si>
  <si>
    <t>Rick</t>
  </si>
  <si>
    <t>Karriker</t>
  </si>
  <si>
    <t>Kevin</t>
  </si>
  <si>
    <t>31-002</t>
  </si>
  <si>
    <t>Duplin</t>
  </si>
  <si>
    <t>Louis</t>
  </si>
  <si>
    <t>Howard</t>
  </si>
  <si>
    <t>31-003</t>
  </si>
  <si>
    <t>William "Billy"</t>
  </si>
  <si>
    <t>32-009</t>
  </si>
  <si>
    <t>Durham</t>
  </si>
  <si>
    <t>Kenyon "Ken"</t>
  </si>
  <si>
    <t>Browning</t>
  </si>
  <si>
    <t>32-011</t>
  </si>
  <si>
    <t>Ja'Nell</t>
  </si>
  <si>
    <t>Henry</t>
  </si>
  <si>
    <t>33-006</t>
  </si>
  <si>
    <t>Edgecombe</t>
  </si>
  <si>
    <t>Ayra</t>
  </si>
  <si>
    <t>Sundbom</t>
  </si>
  <si>
    <t>33-005</t>
  </si>
  <si>
    <t>Harold</t>
  </si>
  <si>
    <t>42-008</t>
  </si>
  <si>
    <t>Fishing Creek</t>
  </si>
  <si>
    <t>Ken</t>
  </si>
  <si>
    <t>Morris</t>
  </si>
  <si>
    <t>42-005</t>
  </si>
  <si>
    <t>Zeb W.</t>
  </si>
  <si>
    <t>Winslow, III</t>
  </si>
  <si>
    <t>2019, 2023</t>
  </si>
  <si>
    <t>Forsyth</t>
  </si>
  <si>
    <t>Jones</t>
  </si>
  <si>
    <t>34-006</t>
  </si>
  <si>
    <t>Jordan K.</t>
  </si>
  <si>
    <t>2020, 2024</t>
  </si>
  <si>
    <t>35-003</t>
  </si>
  <si>
    <t>Franklin</t>
  </si>
  <si>
    <t>Charles F.</t>
  </si>
  <si>
    <t>Mitchell</t>
  </si>
  <si>
    <t>35-005</t>
  </si>
  <si>
    <t>Brent</t>
  </si>
  <si>
    <t>Strickland</t>
  </si>
  <si>
    <t>36-009</t>
  </si>
  <si>
    <t>Gaston</t>
  </si>
  <si>
    <t>David R.</t>
  </si>
  <si>
    <t>Freeman</t>
  </si>
  <si>
    <t>36-012</t>
  </si>
  <si>
    <t>Lee</t>
  </si>
  <si>
    <t>McConnell</t>
  </si>
  <si>
    <t>37-002</t>
  </si>
  <si>
    <t>Gates</t>
  </si>
  <si>
    <t>E. B.</t>
  </si>
  <si>
    <t>Hudgins, Jr.</t>
  </si>
  <si>
    <t>37-005</t>
  </si>
  <si>
    <t>Felton J.</t>
  </si>
  <si>
    <t>Outland, Jr.</t>
  </si>
  <si>
    <t>2004, 2020</t>
  </si>
  <si>
    <t>38-001</t>
  </si>
  <si>
    <t>Graham</t>
  </si>
  <si>
    <t>Allen C.</t>
  </si>
  <si>
    <t>DeHart</t>
  </si>
  <si>
    <t>2008, 2023</t>
  </si>
  <si>
    <t>38-005</t>
  </si>
  <si>
    <t>Wood</t>
  </si>
  <si>
    <t>39-004</t>
  </si>
  <si>
    <t>Granville</t>
  </si>
  <si>
    <t>Dean</t>
  </si>
  <si>
    <t>Askew</t>
  </si>
  <si>
    <t>39-001</t>
  </si>
  <si>
    <t>Ronnie D.</t>
  </si>
  <si>
    <t>Burnette</t>
  </si>
  <si>
    <t>1997</t>
  </si>
  <si>
    <t>40-009</t>
  </si>
  <si>
    <t>Greene</t>
  </si>
  <si>
    <t>Bradley</t>
  </si>
  <si>
    <t>Harrison</t>
  </si>
  <si>
    <t>40-005</t>
  </si>
  <si>
    <t>Jerry</t>
  </si>
  <si>
    <t>41-003</t>
  </si>
  <si>
    <t>Guilford</t>
  </si>
  <si>
    <t>Harold Ray</t>
  </si>
  <si>
    <t>Briggs, Jr.</t>
  </si>
  <si>
    <t>41-002</t>
  </si>
  <si>
    <t>Myers</t>
  </si>
  <si>
    <t>43-002</t>
  </si>
  <si>
    <t>Harnett</t>
  </si>
  <si>
    <t>Ryan</t>
  </si>
  <si>
    <t>Patterson</t>
  </si>
  <si>
    <t>44-003</t>
  </si>
  <si>
    <t>Haywood</t>
  </si>
  <si>
    <t>James M.</t>
  </si>
  <si>
    <t>Ferguson</t>
  </si>
  <si>
    <t>2009, 2013</t>
  </si>
  <si>
    <t>44-005</t>
  </si>
  <si>
    <t>Bill</t>
  </si>
  <si>
    <t>Yarborough</t>
  </si>
  <si>
    <t>45-002</t>
  </si>
  <si>
    <t>Henderson</t>
  </si>
  <si>
    <t>Wayne S.</t>
  </si>
  <si>
    <t>Carland</t>
  </si>
  <si>
    <t>2001, 2013</t>
  </si>
  <si>
    <t>45-004</t>
  </si>
  <si>
    <t>Daniel R.</t>
  </si>
  <si>
    <t>46-001</t>
  </si>
  <si>
    <t>Clint</t>
  </si>
  <si>
    <t>Brinkley</t>
  </si>
  <si>
    <t>46-004</t>
  </si>
  <si>
    <t>Stuart Pate</t>
  </si>
  <si>
    <t>Pierce</t>
  </si>
  <si>
    <t>47-008</t>
  </si>
  <si>
    <t>Hoke</t>
  </si>
  <si>
    <t>Stephanie</t>
  </si>
  <si>
    <t>Carter</t>
  </si>
  <si>
    <t>47-002</t>
  </si>
  <si>
    <t>Gary A.</t>
  </si>
  <si>
    <t>Hendrix</t>
  </si>
  <si>
    <t>2003, 2021</t>
  </si>
  <si>
    <t>48-008</t>
  </si>
  <si>
    <t>Hyde</t>
  </si>
  <si>
    <t>Kellum</t>
  </si>
  <si>
    <t>Cahoon</t>
  </si>
  <si>
    <t>48-005</t>
  </si>
  <si>
    <t>Chad</t>
  </si>
  <si>
    <t>Spencer</t>
  </si>
  <si>
    <t>49-002</t>
  </si>
  <si>
    <t>Iredell</t>
  </si>
  <si>
    <t>Jimmy</t>
  </si>
  <si>
    <t>Gray</t>
  </si>
  <si>
    <t>49-003</t>
  </si>
  <si>
    <t>Tracy</t>
  </si>
  <si>
    <t>Jenkins</t>
  </si>
  <si>
    <t>50-001</t>
  </si>
  <si>
    <t>Jackson</t>
  </si>
  <si>
    <t>Randy</t>
  </si>
  <si>
    <t>Cabe</t>
  </si>
  <si>
    <t>2017, 2019</t>
  </si>
  <si>
    <t>50-005</t>
  </si>
  <si>
    <t>Nikki</t>
  </si>
  <si>
    <t>Young</t>
  </si>
  <si>
    <t>2009, 2024</t>
  </si>
  <si>
    <t>51-001</t>
  </si>
  <si>
    <t>Johnston</t>
  </si>
  <si>
    <t>Jerry Dennis</t>
  </si>
  <si>
    <t>Durham Jr.</t>
  </si>
  <si>
    <t>51-002</t>
  </si>
  <si>
    <t>Charles D.</t>
  </si>
  <si>
    <t>Hill</t>
  </si>
  <si>
    <t>52-003</t>
  </si>
  <si>
    <t>Mike</t>
  </si>
  <si>
    <t>Haddock</t>
  </si>
  <si>
    <t>52-005</t>
  </si>
  <si>
    <t>Nicholas</t>
  </si>
  <si>
    <t>Norris</t>
  </si>
  <si>
    <t>53-001</t>
  </si>
  <si>
    <t>John "Tommy"</t>
  </si>
  <si>
    <t>Dalrymple</t>
  </si>
  <si>
    <t>1985</t>
  </si>
  <si>
    <t>53-002</t>
  </si>
  <si>
    <t>Dycus</t>
  </si>
  <si>
    <t>2001, 2022</t>
  </si>
  <si>
    <t>54-001</t>
  </si>
  <si>
    <t>Tara</t>
  </si>
  <si>
    <t>Hughes</t>
  </si>
  <si>
    <t>2019, 2024</t>
  </si>
  <si>
    <t>54-006</t>
  </si>
  <si>
    <t>Charles</t>
  </si>
  <si>
    <t>55-007</t>
  </si>
  <si>
    <t>Lincoln</t>
  </si>
  <si>
    <t>Patty</t>
  </si>
  <si>
    <t>Dellinger</t>
  </si>
  <si>
    <t>55-009</t>
  </si>
  <si>
    <t>George "Chip"</t>
  </si>
  <si>
    <t>Sain</t>
  </si>
  <si>
    <t>56-006</t>
  </si>
  <si>
    <t>Macon</t>
  </si>
  <si>
    <t>Breedlove</t>
  </si>
  <si>
    <t>2018, 2021, 2024</t>
  </si>
  <si>
    <t>56-002</t>
  </si>
  <si>
    <t>Melinda</t>
  </si>
  <si>
    <t>James</t>
  </si>
  <si>
    <t>57-012</t>
  </si>
  <si>
    <t>Madison</t>
  </si>
  <si>
    <t>Shelton</t>
  </si>
  <si>
    <t>57-011</t>
  </si>
  <si>
    <t>Jonathan C.</t>
  </si>
  <si>
    <t>Wallin</t>
  </si>
  <si>
    <t>58-001</t>
  </si>
  <si>
    <t>Martin</t>
  </si>
  <si>
    <t>Richard D. "Ricky"</t>
  </si>
  <si>
    <t>Cannon</t>
  </si>
  <si>
    <t>58-003</t>
  </si>
  <si>
    <t>Corris J.</t>
  </si>
  <si>
    <t>Jenkins, III</t>
  </si>
  <si>
    <t>59-007</t>
  </si>
  <si>
    <t>McDowell</t>
  </si>
  <si>
    <t>Hollifield</t>
  </si>
  <si>
    <t>59-009</t>
  </si>
  <si>
    <t>Robert</t>
  </si>
  <si>
    <t>Yutzy</t>
  </si>
  <si>
    <t>Mecklenburg</t>
  </si>
  <si>
    <t>60-014</t>
  </si>
  <si>
    <t>Mullen</t>
  </si>
  <si>
    <t>61-006</t>
  </si>
  <si>
    <t>Rhonda</t>
  </si>
  <si>
    <t>Hughes Phillips</t>
  </si>
  <si>
    <t>61-004</t>
  </si>
  <si>
    <t>Ed</t>
  </si>
  <si>
    <t>Terrell</t>
  </si>
  <si>
    <t>62-002</t>
  </si>
  <si>
    <t>Montgomery</t>
  </si>
  <si>
    <t>Lucas</t>
  </si>
  <si>
    <t>63-002</t>
  </si>
  <si>
    <t>Moore</t>
  </si>
  <si>
    <t>Brady</t>
  </si>
  <si>
    <t>63-005</t>
  </si>
  <si>
    <t>Art</t>
  </si>
  <si>
    <t>Williams</t>
  </si>
  <si>
    <t>64-007</t>
  </si>
  <si>
    <t>Nash</t>
  </si>
  <si>
    <t>Brent Andrew</t>
  </si>
  <si>
    <t>Manning</t>
  </si>
  <si>
    <t>64-008</t>
  </si>
  <si>
    <t>Timothy</t>
  </si>
  <si>
    <t>Mills, II</t>
  </si>
  <si>
    <t>65-007</t>
  </si>
  <si>
    <t>New Hanover</t>
  </si>
  <si>
    <t>Matthew</t>
  </si>
  <si>
    <t>Collogan</t>
  </si>
  <si>
    <t>65-009</t>
  </si>
  <si>
    <t>Roger</t>
  </si>
  <si>
    <t>Shew</t>
  </si>
  <si>
    <t>05-002</t>
  </si>
  <si>
    <t>New River</t>
  </si>
  <si>
    <t>Bare</t>
  </si>
  <si>
    <t>05-006</t>
  </si>
  <si>
    <t>William D.</t>
  </si>
  <si>
    <t>Fairchild, III</t>
  </si>
  <si>
    <t>66-001</t>
  </si>
  <si>
    <t>Northampton</t>
  </si>
  <si>
    <t>Gene</t>
  </si>
  <si>
    <t>Bennett</t>
  </si>
  <si>
    <t>66-005</t>
  </si>
  <si>
    <t>William M.</t>
  </si>
  <si>
    <t>Stephenson</t>
  </si>
  <si>
    <t>67-001</t>
  </si>
  <si>
    <t>Onslow</t>
  </si>
  <si>
    <t>Timothy C.</t>
  </si>
  <si>
    <t>Huffman</t>
  </si>
  <si>
    <t>67-008</t>
  </si>
  <si>
    <t>Barbara</t>
  </si>
  <si>
    <t>Justice-Rooks</t>
  </si>
  <si>
    <t>68-006</t>
  </si>
  <si>
    <t>Orange</t>
  </si>
  <si>
    <t>Gail M.</t>
  </si>
  <si>
    <t>2021, 2022</t>
  </si>
  <si>
    <t>68-002</t>
  </si>
  <si>
    <t>Karen J.</t>
  </si>
  <si>
    <t>McAdams</t>
  </si>
  <si>
    <t>69-001</t>
  </si>
  <si>
    <t>Pamlico</t>
  </si>
  <si>
    <t>Patrick K.</t>
  </si>
  <si>
    <t>Baker</t>
  </si>
  <si>
    <t>69-002</t>
  </si>
  <si>
    <t>James B. "Bossy"</t>
  </si>
  <si>
    <t>Hardison</t>
  </si>
  <si>
    <t>71-007</t>
  </si>
  <si>
    <t>Pender</t>
  </si>
  <si>
    <t>Jim</t>
  </si>
  <si>
    <t>Burns</t>
  </si>
  <si>
    <t>73-002</t>
  </si>
  <si>
    <t>Person</t>
  </si>
  <si>
    <t>John R.</t>
  </si>
  <si>
    <t>2009, 2023</t>
  </si>
  <si>
    <t>73-004</t>
  </si>
  <si>
    <t>Hunter R.</t>
  </si>
  <si>
    <t>Thomas</t>
  </si>
  <si>
    <t>74-003</t>
  </si>
  <si>
    <t>Pitt</t>
  </si>
  <si>
    <t>Brooks</t>
  </si>
  <si>
    <t>Bunn</t>
  </si>
  <si>
    <t>74-009</t>
  </si>
  <si>
    <t>Marian</t>
  </si>
  <si>
    <t>Swinker</t>
  </si>
  <si>
    <t>75-007</t>
  </si>
  <si>
    <t>Polk</t>
  </si>
  <si>
    <t>75-004</t>
  </si>
  <si>
    <t>Vining</t>
  </si>
  <si>
    <t>76-003</t>
  </si>
  <si>
    <t>Randolph</t>
  </si>
  <si>
    <t>William Craig</t>
  </si>
  <si>
    <t>Frazier</t>
  </si>
  <si>
    <t>76-005</t>
  </si>
  <si>
    <t>Shane</t>
  </si>
  <si>
    <t>Whitaker</t>
  </si>
  <si>
    <t>2009, 2020</t>
  </si>
  <si>
    <t>Richmond</t>
  </si>
  <si>
    <t>77-004</t>
  </si>
  <si>
    <t>Jeff W.</t>
  </si>
  <si>
    <t>Joyner</t>
  </si>
  <si>
    <t>Rockingham</t>
  </si>
  <si>
    <t>78-002</t>
  </si>
  <si>
    <t>Robeson</t>
  </si>
  <si>
    <t>Joseph Neill</t>
  </si>
  <si>
    <t>Howell, Jr.</t>
  </si>
  <si>
    <t>78-004</t>
  </si>
  <si>
    <t>Walter K.</t>
  </si>
  <si>
    <t>McGirt</t>
  </si>
  <si>
    <t>79-002</t>
  </si>
  <si>
    <t>Kate</t>
  </si>
  <si>
    <t>Campau</t>
  </si>
  <si>
    <t>79-003</t>
  </si>
  <si>
    <t>80-004</t>
  </si>
  <si>
    <t>Rowan</t>
  </si>
  <si>
    <t>Bruce</t>
  </si>
  <si>
    <t>Miller</t>
  </si>
  <si>
    <t>2001, 2021</t>
  </si>
  <si>
    <t>80-009</t>
  </si>
  <si>
    <t>William G.</t>
  </si>
  <si>
    <t>Wescott II</t>
  </si>
  <si>
    <t>81-003</t>
  </si>
  <si>
    <t>Rutherford</t>
  </si>
  <si>
    <t>Ronald</t>
  </si>
  <si>
    <t>Hawkins</t>
  </si>
  <si>
    <t>81-007</t>
  </si>
  <si>
    <t>Alice</t>
  </si>
  <si>
    <t>High</t>
  </si>
  <si>
    <t>82-001</t>
  </si>
  <si>
    <t>Sampson</t>
  </si>
  <si>
    <t>Curtis Greylon</t>
  </si>
  <si>
    <t>Barwick</t>
  </si>
  <si>
    <t>82-006</t>
  </si>
  <si>
    <t>Garrett</t>
  </si>
  <si>
    <t>Boney</t>
  </si>
  <si>
    <t>83-006</t>
  </si>
  <si>
    <t>Scotland</t>
  </si>
  <si>
    <t>Grice</t>
  </si>
  <si>
    <t>83-003</t>
  </si>
  <si>
    <t>Bryan</t>
  </si>
  <si>
    <t>Hagler</t>
  </si>
  <si>
    <t>84-004</t>
  </si>
  <si>
    <t>Stanly</t>
  </si>
  <si>
    <t>W. Chester</t>
  </si>
  <si>
    <t>Lowder</t>
  </si>
  <si>
    <t>84-007</t>
  </si>
  <si>
    <t>85-002</t>
  </si>
  <si>
    <t>Stokes</t>
  </si>
  <si>
    <t>James D.</t>
  </si>
  <si>
    <t>Booth</t>
  </si>
  <si>
    <t>85-006</t>
  </si>
  <si>
    <t>Bob</t>
  </si>
  <si>
    <t>Lindsay</t>
  </si>
  <si>
    <t>86-002</t>
  </si>
  <si>
    <t>Surry</t>
  </si>
  <si>
    <t>Chad Keith</t>
  </si>
  <si>
    <t>Chilton</t>
  </si>
  <si>
    <t>86-007</t>
  </si>
  <si>
    <t>William Lee</t>
  </si>
  <si>
    <t>Dalton, Jr.</t>
  </si>
  <si>
    <t>87-002</t>
  </si>
  <si>
    <t>Swain</t>
  </si>
  <si>
    <t>Mitchell A.</t>
  </si>
  <si>
    <t>87-007</t>
  </si>
  <si>
    <t>McKinley Lee</t>
  </si>
  <si>
    <t>Jenkins, Jr.</t>
  </si>
  <si>
    <t>88-001</t>
  </si>
  <si>
    <t>Transylvania</t>
  </si>
  <si>
    <t>Richard W. "Dick"</t>
  </si>
  <si>
    <t>Bragg</t>
  </si>
  <si>
    <t>2005, 2021</t>
  </si>
  <si>
    <t>88-002</t>
  </si>
  <si>
    <t>Scott</t>
  </si>
  <si>
    <t>Galloway</t>
  </si>
  <si>
    <t>89-001</t>
  </si>
  <si>
    <t>Tyrrell</t>
  </si>
  <si>
    <t>Eric</t>
  </si>
  <si>
    <t>Brown</t>
  </si>
  <si>
    <t>89-003</t>
  </si>
  <si>
    <t>Wesley L.</t>
  </si>
  <si>
    <t>Hopkins</t>
  </si>
  <si>
    <t>90-007</t>
  </si>
  <si>
    <t>Union</t>
  </si>
  <si>
    <t>Haigler</t>
  </si>
  <si>
    <t>90-008</t>
  </si>
  <si>
    <t>Simpson</t>
  </si>
  <si>
    <t>91-006</t>
  </si>
  <si>
    <t>Vance</t>
  </si>
  <si>
    <t>Charles E.</t>
  </si>
  <si>
    <t>Powell</t>
  </si>
  <si>
    <t>91-009</t>
  </si>
  <si>
    <t>Will</t>
  </si>
  <si>
    <t>Short</t>
  </si>
  <si>
    <t>92-001</t>
  </si>
  <si>
    <t>Wake</t>
  </si>
  <si>
    <t>Thomas R.</t>
  </si>
  <si>
    <t>2007, 2019</t>
  </si>
  <si>
    <t>92-007</t>
  </si>
  <si>
    <t>Reese</t>
  </si>
  <si>
    <t>Wamsley</t>
  </si>
  <si>
    <t>93-006</t>
  </si>
  <si>
    <t>Pernell</t>
  </si>
  <si>
    <t>93-005</t>
  </si>
  <si>
    <t>Tom</t>
  </si>
  <si>
    <t>Traylor</t>
  </si>
  <si>
    <t>2018, 2021</t>
  </si>
  <si>
    <t>94-001</t>
  </si>
  <si>
    <t>Washington</t>
  </si>
  <si>
    <t>Justin</t>
  </si>
  <si>
    <t>Allen</t>
  </si>
  <si>
    <t>94-006</t>
  </si>
  <si>
    <t>Donald Johnson</t>
  </si>
  <si>
    <t>Small</t>
  </si>
  <si>
    <t>95-006</t>
  </si>
  <si>
    <t>Watauga</t>
  </si>
  <si>
    <t>Nate</t>
  </si>
  <si>
    <t>Coppenbarger</t>
  </si>
  <si>
    <t>95-005</t>
  </si>
  <si>
    <t>Denny</t>
  </si>
  <si>
    <t>96-003</t>
  </si>
  <si>
    <t>Wayne</t>
  </si>
  <si>
    <t>Thomas P.</t>
  </si>
  <si>
    <t>Uzzell</t>
  </si>
  <si>
    <t>96-004</t>
  </si>
  <si>
    <t>Dennis R.</t>
  </si>
  <si>
    <t>Waller</t>
  </si>
  <si>
    <t>97-003</t>
  </si>
  <si>
    <t>Wilkes</t>
  </si>
  <si>
    <t>Gwen T.</t>
  </si>
  <si>
    <t>Minton</t>
  </si>
  <si>
    <t>97-006</t>
  </si>
  <si>
    <t>Charles S.</t>
  </si>
  <si>
    <t>Sink III</t>
  </si>
  <si>
    <t>2020, 2023</t>
  </si>
  <si>
    <t>98-004</t>
  </si>
  <si>
    <t>Wilson</t>
  </si>
  <si>
    <t>Alan David</t>
  </si>
  <si>
    <t>Sharp</t>
  </si>
  <si>
    <t>98-006</t>
  </si>
  <si>
    <t>Benjamin "Tommy"</t>
  </si>
  <si>
    <t>Shingleton</t>
  </si>
  <si>
    <t>Yadkin</t>
  </si>
  <si>
    <t>99-003</t>
  </si>
  <si>
    <t>Jo R.</t>
  </si>
  <si>
    <t>Linville</t>
  </si>
  <si>
    <t>00-004</t>
  </si>
  <si>
    <t>Yancey</t>
  </si>
  <si>
    <t>Dwight H.</t>
  </si>
  <si>
    <t>Johnson</t>
  </si>
  <si>
    <t>00-006</t>
  </si>
  <si>
    <t>McIntosh</t>
  </si>
  <si>
    <t>E</t>
  </si>
  <si>
    <t>A</t>
  </si>
  <si>
    <t>Basic Training Attendance</t>
  </si>
  <si>
    <t>TOTAL</t>
  </si>
  <si>
    <t>Local</t>
  </si>
  <si>
    <t>Annual Meeting</t>
  </si>
  <si>
    <t>Basic Training</t>
  </si>
  <si>
    <t>Spring Meeting</t>
  </si>
  <si>
    <t>Fall Meeting</t>
  </si>
  <si>
    <t>Advanced Training</t>
  </si>
  <si>
    <t>2014, 2024, 2025</t>
  </si>
  <si>
    <t>2011, 2020, 2025</t>
  </si>
  <si>
    <t>2007, 2025</t>
  </si>
  <si>
    <t>2021, 2025</t>
  </si>
  <si>
    <t>1993, 2021, 2025</t>
  </si>
  <si>
    <t>0*</t>
  </si>
  <si>
    <t>2.25*</t>
  </si>
  <si>
    <t>1*</t>
  </si>
  <si>
    <t>2*</t>
  </si>
  <si>
    <t>Virginia</t>
  </si>
  <si>
    <t>Hamilton</t>
  </si>
  <si>
    <t>Eliseo</t>
  </si>
  <si>
    <t>Pascual</t>
  </si>
  <si>
    <t>60-015</t>
  </si>
  <si>
    <t>71-008</t>
  </si>
  <si>
    <t>10-009</t>
  </si>
  <si>
    <t xml:space="preserve">Travis </t>
  </si>
  <si>
    <t>Potter</t>
  </si>
  <si>
    <t>43-008</t>
  </si>
  <si>
    <t>Jeffrey</t>
  </si>
  <si>
    <t>Autry</t>
  </si>
  <si>
    <t>12-008</t>
  </si>
  <si>
    <t>62-008</t>
  </si>
  <si>
    <t>Jonathan D.</t>
  </si>
  <si>
    <t>Sedbery</t>
  </si>
  <si>
    <t>34-010</t>
  </si>
  <si>
    <t>77-005</t>
  </si>
  <si>
    <t>Jerry Mac</t>
  </si>
  <si>
    <t>Snead, II</t>
  </si>
  <si>
    <t>Elizabeth</t>
  </si>
  <si>
    <t>Tucker</t>
  </si>
  <si>
    <t>99-008</t>
  </si>
  <si>
    <t>Danielle</t>
  </si>
  <si>
    <t>Venable</t>
  </si>
  <si>
    <t>2006, 2021, 2023, 2024, 2025, 2026</t>
  </si>
  <si>
    <t>2005, 2018, 2020, 2024, 2026</t>
  </si>
  <si>
    <t>2021, 2023, 2024, 2025, 2026</t>
  </si>
  <si>
    <t>2017, 2020, 2023, 2026</t>
  </si>
  <si>
    <t>2020, 2023, 2026</t>
  </si>
  <si>
    <t>2022, 2026</t>
  </si>
  <si>
    <t>2021, 2026</t>
  </si>
  <si>
    <t>2023, 2026</t>
  </si>
  <si>
    <t>2017, 2022, 2026</t>
  </si>
  <si>
    <t>Sean</t>
  </si>
  <si>
    <t>14-006</t>
  </si>
  <si>
    <t>Rusty</t>
  </si>
  <si>
    <t>02-005</t>
  </si>
  <si>
    <t>Richard "Eugene"</t>
  </si>
  <si>
    <t>White</t>
  </si>
  <si>
    <t>Willia F.</t>
  </si>
  <si>
    <t>Brown, IV</t>
  </si>
  <si>
    <t>30-005</t>
  </si>
  <si>
    <t>Arnold</t>
  </si>
  <si>
    <t>Weatherman</t>
  </si>
  <si>
    <t>2011, 2022, 2023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</si>
</sst>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0"/>
  <sheetViews>
    <sheetView tabSelected="1" topLeftCell="A90" workbookViewId="0">
      <pane xSplit="7" topLeftCell="K1" activePane="topRight" state="frozen"/>
      <selection pane="topRight" activeCell="Q120" sqref="Q120"/>
    </sheetView>
  </sheetViews>
  <sheetFormatPr defaultRowHeight="15" x14ac:dyDescent="0.25"/>
  <cols>
    <col min="1" max="1" width="14" customWidth="1"/>
    <col min="2" max="2" width="22.85546875" customWidth="1"/>
    <col min="3" max="3" width="4" style="1" customWidth="1"/>
    <col min="4" max="4" width="24" customWidth="1"/>
    <col min="5" max="5" width="18.85546875" customWidth="1"/>
    <col min="6" max="6" width="18.85546875" style="1" customWidth="1"/>
    <col min="8" max="19" width="16.140625" style="1" customWidth="1"/>
    <col min="20" max="29" width="16.140625" customWidth="1"/>
  </cols>
  <sheetData>
    <row r="1" spans="1:29" x14ac:dyDescent="0.25">
      <c r="A1" s="18" t="s">
        <v>0</v>
      </c>
      <c r="B1" s="18" t="s">
        <v>1</v>
      </c>
      <c r="C1" s="19"/>
      <c r="D1" s="20" t="s">
        <v>2</v>
      </c>
      <c r="E1" s="20" t="s">
        <v>3</v>
      </c>
      <c r="F1" s="20" t="s">
        <v>668</v>
      </c>
      <c r="G1" s="21" t="s">
        <v>669</v>
      </c>
      <c r="H1" s="3">
        <v>2024</v>
      </c>
      <c r="I1" s="17">
        <v>2025</v>
      </c>
      <c r="J1" s="17"/>
      <c r="K1" s="17"/>
      <c r="L1" s="17"/>
      <c r="M1" s="17"/>
      <c r="N1" s="17">
        <v>2026</v>
      </c>
      <c r="O1" s="17"/>
      <c r="P1" s="17"/>
      <c r="Q1" s="17"/>
      <c r="R1" s="17"/>
      <c r="S1" s="17"/>
      <c r="T1" s="17">
        <v>2027</v>
      </c>
      <c r="U1" s="17"/>
      <c r="V1" s="17"/>
      <c r="W1" s="17"/>
      <c r="X1" s="17"/>
      <c r="Y1" s="17">
        <v>2028</v>
      </c>
      <c r="Z1" s="17"/>
      <c r="AA1" s="17"/>
      <c r="AB1" s="17"/>
      <c r="AC1" s="17"/>
    </row>
    <row r="2" spans="1:29" ht="30" x14ac:dyDescent="0.25">
      <c r="A2" s="18"/>
      <c r="B2" s="18"/>
      <c r="C2" s="19"/>
      <c r="D2" s="20"/>
      <c r="E2" s="20"/>
      <c r="F2" s="20"/>
      <c r="G2" s="21"/>
      <c r="H2" s="4" t="s">
        <v>670</v>
      </c>
      <c r="I2" s="2" t="s">
        <v>671</v>
      </c>
      <c r="J2" s="2" t="s">
        <v>672</v>
      </c>
      <c r="K2" s="2" t="s">
        <v>673</v>
      </c>
      <c r="L2" s="2" t="s">
        <v>674</v>
      </c>
      <c r="M2" s="2" t="s">
        <v>670</v>
      </c>
      <c r="N2" s="2" t="s">
        <v>671</v>
      </c>
      <c r="O2" s="2" t="s">
        <v>672</v>
      </c>
      <c r="P2" s="2" t="s">
        <v>673</v>
      </c>
      <c r="Q2" s="5" t="s">
        <v>675</v>
      </c>
      <c r="R2" s="2" t="s">
        <v>674</v>
      </c>
      <c r="S2" s="2" t="s">
        <v>670</v>
      </c>
      <c r="T2" s="2" t="s">
        <v>671</v>
      </c>
      <c r="U2" s="2" t="s">
        <v>672</v>
      </c>
      <c r="V2" s="2" t="s">
        <v>673</v>
      </c>
      <c r="W2" s="2" t="s">
        <v>674</v>
      </c>
      <c r="X2" s="2" t="s">
        <v>670</v>
      </c>
      <c r="Y2" s="2" t="s">
        <v>671</v>
      </c>
      <c r="Z2" s="2" t="s">
        <v>672</v>
      </c>
      <c r="AA2" s="2" t="s">
        <v>673</v>
      </c>
      <c r="AB2" s="2" t="s">
        <v>674</v>
      </c>
      <c r="AC2" s="2" t="s">
        <v>670</v>
      </c>
    </row>
    <row r="3" spans="1:29" x14ac:dyDescent="0.25">
      <c r="A3" s="10" t="s">
        <v>4</v>
      </c>
      <c r="B3" s="10" t="s">
        <v>5</v>
      </c>
      <c r="C3" s="11" t="s">
        <v>666</v>
      </c>
      <c r="D3" s="10" t="s">
        <v>6</v>
      </c>
      <c r="E3" s="10" t="s">
        <v>7</v>
      </c>
      <c r="F3" s="12" t="s">
        <v>8</v>
      </c>
      <c r="G3" s="6">
        <f>SUM(H3:AC3)</f>
        <v>0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x14ac:dyDescent="0.25">
      <c r="A4" s="10" t="s">
        <v>10</v>
      </c>
      <c r="B4" s="10" t="s">
        <v>5</v>
      </c>
      <c r="C4" s="11" t="s">
        <v>667</v>
      </c>
      <c r="D4" s="10" t="s">
        <v>11</v>
      </c>
      <c r="E4" s="10" t="s">
        <v>12</v>
      </c>
      <c r="F4" s="11" t="s">
        <v>680</v>
      </c>
      <c r="G4" s="6">
        <f t="shared" ref="G4:G67" si="0">SUM(H4:AC4)</f>
        <v>6</v>
      </c>
      <c r="H4" s="8"/>
      <c r="I4" s="8"/>
      <c r="J4" s="8">
        <v>6</v>
      </c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x14ac:dyDescent="0.25">
      <c r="A5" s="10" t="s">
        <v>13</v>
      </c>
      <c r="B5" s="10" t="s">
        <v>14</v>
      </c>
      <c r="C5" s="11" t="s">
        <v>666</v>
      </c>
      <c r="D5" s="10" t="s">
        <v>15</v>
      </c>
      <c r="E5" s="10" t="s">
        <v>16</v>
      </c>
      <c r="F5" s="12" t="s">
        <v>19</v>
      </c>
      <c r="G5" s="6">
        <f t="shared" si="0"/>
        <v>5.25</v>
      </c>
      <c r="H5" s="8"/>
      <c r="I5" s="8"/>
      <c r="J5" s="8"/>
      <c r="K5" s="8">
        <v>2.5</v>
      </c>
      <c r="L5" s="8"/>
      <c r="M5" s="8">
        <v>0.75</v>
      </c>
      <c r="N5" s="8"/>
      <c r="O5" s="8"/>
      <c r="P5" s="8">
        <v>2</v>
      </c>
      <c r="Q5" s="8"/>
      <c r="R5" s="8"/>
      <c r="S5" s="8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x14ac:dyDescent="0.25">
      <c r="A6" s="10" t="s">
        <v>20</v>
      </c>
      <c r="B6" s="10" t="s">
        <v>21</v>
      </c>
      <c r="C6" s="11" t="s">
        <v>667</v>
      </c>
      <c r="D6" s="10" t="s">
        <v>22</v>
      </c>
      <c r="E6" s="10" t="s">
        <v>23</v>
      </c>
      <c r="F6" s="12" t="s">
        <v>25</v>
      </c>
      <c r="G6" s="6">
        <f t="shared" si="0"/>
        <v>4.5</v>
      </c>
      <c r="H6" s="8"/>
      <c r="I6" s="8"/>
      <c r="J6" s="8"/>
      <c r="K6" s="8">
        <v>2.5</v>
      </c>
      <c r="L6" s="8"/>
      <c r="M6" s="8"/>
      <c r="N6" s="8"/>
      <c r="O6" s="8"/>
      <c r="P6" s="8">
        <v>2</v>
      </c>
      <c r="Q6" s="8"/>
      <c r="R6" s="8"/>
      <c r="S6" s="8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x14ac:dyDescent="0.25">
      <c r="A7" s="10" t="s">
        <v>26</v>
      </c>
      <c r="B7" s="10" t="s">
        <v>21</v>
      </c>
      <c r="C7" s="11" t="s">
        <v>666</v>
      </c>
      <c r="D7" s="10" t="s">
        <v>27</v>
      </c>
      <c r="E7" s="10" t="s">
        <v>28</v>
      </c>
      <c r="F7" s="12" t="s">
        <v>30</v>
      </c>
      <c r="G7" s="6">
        <f t="shared" si="0"/>
        <v>2.5</v>
      </c>
      <c r="H7" s="8"/>
      <c r="I7" s="8"/>
      <c r="J7" s="8"/>
      <c r="K7" s="8">
        <v>2.5</v>
      </c>
      <c r="L7" s="8"/>
      <c r="M7" s="8"/>
      <c r="N7" s="8"/>
      <c r="O7" s="8"/>
      <c r="P7" s="8"/>
      <c r="Q7" s="8"/>
      <c r="R7" s="8"/>
      <c r="S7" s="8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x14ac:dyDescent="0.25">
      <c r="A8" s="10" t="s">
        <v>31</v>
      </c>
      <c r="B8" s="10" t="s">
        <v>32</v>
      </c>
      <c r="C8" s="11" t="s">
        <v>666</v>
      </c>
      <c r="D8" s="10" t="s">
        <v>33</v>
      </c>
      <c r="E8" s="10" t="s">
        <v>34</v>
      </c>
      <c r="F8" s="12" t="s">
        <v>35</v>
      </c>
      <c r="G8" s="6">
        <f t="shared" si="0"/>
        <v>15.5</v>
      </c>
      <c r="H8" s="8"/>
      <c r="I8" s="8"/>
      <c r="J8" s="8"/>
      <c r="K8" s="8">
        <v>2.5</v>
      </c>
      <c r="L8" s="8">
        <v>1.75</v>
      </c>
      <c r="M8" s="8">
        <v>0.75</v>
      </c>
      <c r="N8" s="8">
        <v>8.5</v>
      </c>
      <c r="O8" s="8"/>
      <c r="P8" s="8">
        <v>2</v>
      </c>
      <c r="Q8" s="8"/>
      <c r="R8" s="8"/>
      <c r="S8" s="8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x14ac:dyDescent="0.25">
      <c r="A9" s="10" t="s">
        <v>36</v>
      </c>
      <c r="B9" s="10" t="s">
        <v>37</v>
      </c>
      <c r="C9" s="11" t="s">
        <v>666</v>
      </c>
      <c r="D9" s="10" t="s">
        <v>38</v>
      </c>
      <c r="E9" s="10" t="s">
        <v>39</v>
      </c>
      <c r="F9" s="12" t="s">
        <v>25</v>
      </c>
      <c r="G9" s="6">
        <f t="shared" si="0"/>
        <v>6.25</v>
      </c>
      <c r="H9" s="8"/>
      <c r="I9" s="8"/>
      <c r="J9" s="8"/>
      <c r="K9" s="8">
        <v>2.5</v>
      </c>
      <c r="L9" s="8">
        <v>1.75</v>
      </c>
      <c r="M9" s="8"/>
      <c r="N9" s="8"/>
      <c r="O9" s="8"/>
      <c r="P9" s="8">
        <v>2</v>
      </c>
      <c r="Q9" s="8"/>
      <c r="R9" s="8"/>
      <c r="S9" s="8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x14ac:dyDescent="0.25">
      <c r="A10" s="10" t="s">
        <v>40</v>
      </c>
      <c r="B10" s="10" t="s">
        <v>41</v>
      </c>
      <c r="C10" s="11" t="s">
        <v>666</v>
      </c>
      <c r="D10" s="10" t="s">
        <v>42</v>
      </c>
      <c r="E10" s="10" t="s">
        <v>43</v>
      </c>
      <c r="F10" s="12" t="s">
        <v>30</v>
      </c>
      <c r="G10" s="6">
        <f>SUM(H10:AC10)+2.25</f>
        <v>6.75</v>
      </c>
      <c r="H10" s="8"/>
      <c r="I10" s="8"/>
      <c r="J10" s="8"/>
      <c r="K10" s="8" t="s">
        <v>682</v>
      </c>
      <c r="L10" s="8">
        <v>1.75</v>
      </c>
      <c r="M10" s="8">
        <v>0.75</v>
      </c>
      <c r="N10" s="8"/>
      <c r="O10" s="8"/>
      <c r="P10" s="8">
        <v>2</v>
      </c>
      <c r="Q10" s="8"/>
      <c r="R10" s="8"/>
      <c r="S10" s="8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x14ac:dyDescent="0.25">
      <c r="A11" s="10" t="s">
        <v>46</v>
      </c>
      <c r="B11" s="10" t="s">
        <v>47</v>
      </c>
      <c r="C11" s="11" t="s">
        <v>666</v>
      </c>
      <c r="D11" s="10" t="s">
        <v>48</v>
      </c>
      <c r="E11" s="10" t="s">
        <v>49</v>
      </c>
      <c r="F11" s="12" t="s">
        <v>25</v>
      </c>
      <c r="G11" s="6">
        <f t="shared" si="0"/>
        <v>2.75</v>
      </c>
      <c r="H11" s="8"/>
      <c r="I11" s="8"/>
      <c r="J11" s="8"/>
      <c r="K11" s="8">
        <v>2.5</v>
      </c>
      <c r="L11" s="8"/>
      <c r="M11" s="8">
        <v>0.25</v>
      </c>
      <c r="N11" s="8"/>
      <c r="O11" s="8"/>
      <c r="P11" s="8"/>
      <c r="Q11" s="8"/>
      <c r="R11" s="8"/>
      <c r="S11" s="8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x14ac:dyDescent="0.25">
      <c r="A12" s="13" t="s">
        <v>722</v>
      </c>
      <c r="B12" s="10" t="s">
        <v>47</v>
      </c>
      <c r="C12" s="11" t="s">
        <v>667</v>
      </c>
      <c r="D12" s="13" t="s">
        <v>723</v>
      </c>
      <c r="E12" s="13" t="s">
        <v>724</v>
      </c>
      <c r="F12" s="12">
        <v>2023</v>
      </c>
      <c r="G12" s="6">
        <f t="shared" si="0"/>
        <v>4.25</v>
      </c>
      <c r="H12" s="8"/>
      <c r="I12" s="8"/>
      <c r="J12" s="8"/>
      <c r="K12" s="8">
        <v>2.5</v>
      </c>
      <c r="L12" s="8"/>
      <c r="M12" s="8">
        <f>1.5+0.25</f>
        <v>1.75</v>
      </c>
      <c r="N12" s="8"/>
      <c r="O12" s="8"/>
      <c r="P12" s="8"/>
      <c r="Q12" s="8"/>
      <c r="R12" s="8"/>
      <c r="S12" s="8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x14ac:dyDescent="0.25">
      <c r="A13" s="10" t="s">
        <v>51</v>
      </c>
      <c r="B13" s="10" t="s">
        <v>52</v>
      </c>
      <c r="C13" s="11" t="s">
        <v>666</v>
      </c>
      <c r="D13" s="10" t="s">
        <v>53</v>
      </c>
      <c r="E13" s="10" t="s">
        <v>54</v>
      </c>
      <c r="F13" s="12" t="s">
        <v>55</v>
      </c>
      <c r="G13" s="6">
        <f t="shared" si="0"/>
        <v>8.25</v>
      </c>
      <c r="H13" s="8"/>
      <c r="I13" s="8"/>
      <c r="J13" s="8"/>
      <c r="K13" s="8"/>
      <c r="L13" s="8"/>
      <c r="M13" s="8">
        <v>0.75</v>
      </c>
      <c r="N13" s="8">
        <v>7.5</v>
      </c>
      <c r="O13" s="8"/>
      <c r="P13" s="8"/>
      <c r="Q13" s="8"/>
      <c r="R13" s="8"/>
      <c r="S13" s="8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x14ac:dyDescent="0.25">
      <c r="A14" s="10" t="s">
        <v>56</v>
      </c>
      <c r="B14" s="10" t="s">
        <v>52</v>
      </c>
      <c r="C14" s="11" t="s">
        <v>667</v>
      </c>
      <c r="D14" s="10" t="s">
        <v>57</v>
      </c>
      <c r="E14" s="10" t="s">
        <v>58</v>
      </c>
      <c r="F14" s="12" t="s">
        <v>60</v>
      </c>
      <c r="G14" s="6">
        <f t="shared" si="0"/>
        <v>23.25</v>
      </c>
      <c r="H14" s="8"/>
      <c r="I14" s="8">
        <v>7.5</v>
      </c>
      <c r="J14" s="8"/>
      <c r="K14" s="8">
        <v>2.5</v>
      </c>
      <c r="L14" s="8">
        <v>2.5</v>
      </c>
      <c r="M14" s="8">
        <v>0.75</v>
      </c>
      <c r="N14" s="8">
        <v>7.5</v>
      </c>
      <c r="O14" s="8"/>
      <c r="P14" s="8">
        <v>2.5</v>
      </c>
      <c r="Q14" s="8"/>
      <c r="R14" s="8"/>
      <c r="S14" s="8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x14ac:dyDescent="0.25">
      <c r="A15" s="10" t="s">
        <v>61</v>
      </c>
      <c r="B15" s="10" t="s">
        <v>62</v>
      </c>
      <c r="C15" s="11" t="s">
        <v>667</v>
      </c>
      <c r="D15" s="10" t="s">
        <v>63</v>
      </c>
      <c r="E15" s="10" t="s">
        <v>64</v>
      </c>
      <c r="F15" s="12" t="s">
        <v>65</v>
      </c>
      <c r="G15" s="6">
        <f t="shared" si="0"/>
        <v>5.25</v>
      </c>
      <c r="H15" s="8"/>
      <c r="I15" s="8"/>
      <c r="J15" s="8"/>
      <c r="K15" s="8">
        <v>2.5</v>
      </c>
      <c r="L15" s="8">
        <v>2.5</v>
      </c>
      <c r="M15" s="8">
        <v>0.25</v>
      </c>
      <c r="N15" s="8"/>
      <c r="O15" s="8"/>
      <c r="P15" s="8"/>
      <c r="Q15" s="8"/>
      <c r="R15" s="8"/>
      <c r="S15" s="8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x14ac:dyDescent="0.25">
      <c r="A16" s="10" t="s">
        <v>66</v>
      </c>
      <c r="B16" s="10" t="s">
        <v>62</v>
      </c>
      <c r="C16" s="11" t="s">
        <v>666</v>
      </c>
      <c r="D16" s="10" t="s">
        <v>67</v>
      </c>
      <c r="E16" s="10" t="s">
        <v>68</v>
      </c>
      <c r="F16" s="12">
        <v>2025</v>
      </c>
      <c r="G16" s="6">
        <f t="shared" si="0"/>
        <v>6</v>
      </c>
      <c r="H16" s="8"/>
      <c r="I16" s="8"/>
      <c r="J16" s="8">
        <v>6</v>
      </c>
      <c r="K16" s="8"/>
      <c r="L16" s="8"/>
      <c r="M16" s="8"/>
      <c r="N16" s="8"/>
      <c r="O16" s="8"/>
      <c r="P16" s="8"/>
      <c r="Q16" s="8"/>
      <c r="R16" s="8"/>
      <c r="S16" s="8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x14ac:dyDescent="0.25">
      <c r="A17" s="10" t="s">
        <v>69</v>
      </c>
      <c r="B17" s="10" t="s">
        <v>70</v>
      </c>
      <c r="C17" s="11" t="s">
        <v>667</v>
      </c>
      <c r="D17" s="10" t="s">
        <v>71</v>
      </c>
      <c r="E17" s="10" t="s">
        <v>72</v>
      </c>
      <c r="F17" s="11" t="s">
        <v>718</v>
      </c>
      <c r="G17" s="6">
        <f t="shared" si="0"/>
        <v>6</v>
      </c>
      <c r="H17" s="8"/>
      <c r="I17" s="8"/>
      <c r="J17" s="8"/>
      <c r="K17" s="8"/>
      <c r="L17" s="8"/>
      <c r="M17" s="8"/>
      <c r="N17" s="8"/>
      <c r="O17" s="8">
        <v>6</v>
      </c>
      <c r="P17" s="8"/>
      <c r="Q17" s="8"/>
      <c r="R17" s="8"/>
      <c r="S17" s="8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x14ac:dyDescent="0.25">
      <c r="A18" s="10" t="s">
        <v>73</v>
      </c>
      <c r="B18" s="10" t="s">
        <v>70</v>
      </c>
      <c r="C18" s="11" t="s">
        <v>666</v>
      </c>
      <c r="D18" s="10" t="s">
        <v>74</v>
      </c>
      <c r="E18" s="10" t="s">
        <v>75</v>
      </c>
      <c r="F18" s="12" t="s">
        <v>77</v>
      </c>
      <c r="G18" s="6">
        <f t="shared" si="0"/>
        <v>21.75</v>
      </c>
      <c r="H18" s="8"/>
      <c r="I18" s="8">
        <v>7.5</v>
      </c>
      <c r="J18" s="8"/>
      <c r="K18" s="8">
        <v>2.5</v>
      </c>
      <c r="L18" s="8">
        <v>1.75</v>
      </c>
      <c r="M18" s="8"/>
      <c r="N18" s="8">
        <v>8</v>
      </c>
      <c r="O18" s="8"/>
      <c r="P18" s="8">
        <v>2</v>
      </c>
      <c r="Q18" s="8"/>
      <c r="R18" s="8"/>
      <c r="S18" s="8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x14ac:dyDescent="0.25">
      <c r="A19" s="10" t="s">
        <v>78</v>
      </c>
      <c r="B19" s="10" t="s">
        <v>79</v>
      </c>
      <c r="C19" s="11" t="s">
        <v>667</v>
      </c>
      <c r="D19" s="10" t="s">
        <v>8</v>
      </c>
      <c r="E19" s="10" t="s">
        <v>8</v>
      </c>
      <c r="F19" s="12" t="s">
        <v>8</v>
      </c>
      <c r="G19" s="6">
        <f t="shared" si="0"/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x14ac:dyDescent="0.25">
      <c r="A20" s="10" t="s">
        <v>80</v>
      </c>
      <c r="B20" s="10" t="s">
        <v>79</v>
      </c>
      <c r="C20" s="11" t="s">
        <v>666</v>
      </c>
      <c r="D20" s="10" t="s">
        <v>81</v>
      </c>
      <c r="E20" s="10" t="s">
        <v>82</v>
      </c>
      <c r="F20" s="12" t="s">
        <v>25</v>
      </c>
      <c r="G20" s="6">
        <f t="shared" si="0"/>
        <v>4.5</v>
      </c>
      <c r="H20" s="8"/>
      <c r="I20" s="8"/>
      <c r="J20" s="8"/>
      <c r="K20" s="8">
        <v>2.5</v>
      </c>
      <c r="L20" s="8"/>
      <c r="M20" s="8"/>
      <c r="N20" s="8"/>
      <c r="O20" s="8"/>
      <c r="P20" s="8">
        <v>2</v>
      </c>
      <c r="Q20" s="8"/>
      <c r="R20" s="8"/>
      <c r="S20" s="8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x14ac:dyDescent="0.25">
      <c r="A21" s="10" t="s">
        <v>83</v>
      </c>
      <c r="B21" s="10" t="s">
        <v>84</v>
      </c>
      <c r="C21" s="11" t="s">
        <v>667</v>
      </c>
      <c r="D21" s="10" t="s">
        <v>85</v>
      </c>
      <c r="E21" s="10" t="s">
        <v>86</v>
      </c>
      <c r="F21" s="12" t="s">
        <v>30</v>
      </c>
      <c r="G21" s="6">
        <f t="shared" si="0"/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x14ac:dyDescent="0.25">
      <c r="A22" s="10" t="s">
        <v>87</v>
      </c>
      <c r="B22" s="10" t="s">
        <v>84</v>
      </c>
      <c r="C22" s="11" t="s">
        <v>666</v>
      </c>
      <c r="D22" s="10" t="s">
        <v>88</v>
      </c>
      <c r="E22" s="10" t="s">
        <v>89</v>
      </c>
      <c r="F22" s="12" t="s">
        <v>25</v>
      </c>
      <c r="G22" s="6">
        <f t="shared" si="0"/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x14ac:dyDescent="0.25">
      <c r="A23" s="10" t="s">
        <v>90</v>
      </c>
      <c r="B23" s="10" t="s">
        <v>91</v>
      </c>
      <c r="C23" s="11" t="s">
        <v>667</v>
      </c>
      <c r="D23" s="10" t="s">
        <v>92</v>
      </c>
      <c r="E23" s="10" t="s">
        <v>93</v>
      </c>
      <c r="F23" s="12" t="s">
        <v>45</v>
      </c>
      <c r="G23" s="6">
        <f t="shared" si="0"/>
        <v>7.5</v>
      </c>
      <c r="H23" s="8"/>
      <c r="I23" s="8"/>
      <c r="J23" s="8"/>
      <c r="K23" s="8">
        <v>2.5</v>
      </c>
      <c r="L23" s="8">
        <v>2.5</v>
      </c>
      <c r="M23" s="8"/>
      <c r="N23" s="8"/>
      <c r="O23" s="8"/>
      <c r="P23" s="8">
        <v>2.5</v>
      </c>
      <c r="Q23" s="8"/>
      <c r="R23" s="8"/>
      <c r="S23" s="8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x14ac:dyDescent="0.25">
      <c r="A24" s="10" t="s">
        <v>95</v>
      </c>
      <c r="B24" s="10" t="s">
        <v>91</v>
      </c>
      <c r="C24" s="11" t="s">
        <v>666</v>
      </c>
      <c r="D24" s="10" t="s">
        <v>96</v>
      </c>
      <c r="E24" s="10" t="s">
        <v>97</v>
      </c>
      <c r="F24" s="12" t="s">
        <v>98</v>
      </c>
      <c r="G24" s="6">
        <f t="shared" si="0"/>
        <v>2.5</v>
      </c>
      <c r="H24" s="8"/>
      <c r="I24" s="8"/>
      <c r="J24" s="8"/>
      <c r="K24" s="8">
        <v>2.5</v>
      </c>
      <c r="L24" s="8"/>
      <c r="M24" s="8"/>
      <c r="N24" s="8"/>
      <c r="O24" s="8"/>
      <c r="P24" s="8"/>
      <c r="Q24" s="8"/>
      <c r="R24" s="8"/>
      <c r="S24" s="8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x14ac:dyDescent="0.25">
      <c r="A25" s="10" t="s">
        <v>99</v>
      </c>
      <c r="B25" s="10" t="s">
        <v>100</v>
      </c>
      <c r="C25" s="11" t="s">
        <v>667</v>
      </c>
      <c r="D25" s="10" t="s">
        <v>101</v>
      </c>
      <c r="E25" s="10" t="s">
        <v>102</v>
      </c>
      <c r="F25" s="12" t="s">
        <v>103</v>
      </c>
      <c r="G25" s="6">
        <f t="shared" si="0"/>
        <v>20.75</v>
      </c>
      <c r="H25" s="8"/>
      <c r="I25" s="8">
        <f>5.5+0.75</f>
        <v>6.25</v>
      </c>
      <c r="J25" s="8"/>
      <c r="K25" s="8">
        <v>2</v>
      </c>
      <c r="L25" s="8">
        <v>2.5</v>
      </c>
      <c r="M25" s="8"/>
      <c r="N25" s="8">
        <v>7.5</v>
      </c>
      <c r="O25" s="8"/>
      <c r="P25" s="8">
        <v>2.5</v>
      </c>
      <c r="Q25" s="8"/>
      <c r="R25" s="8"/>
      <c r="S25" s="8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x14ac:dyDescent="0.25">
      <c r="A26" s="13" t="s">
        <v>691</v>
      </c>
      <c r="B26" s="10" t="s">
        <v>100</v>
      </c>
      <c r="C26" s="11" t="s">
        <v>666</v>
      </c>
      <c r="D26" s="13" t="s">
        <v>692</v>
      </c>
      <c r="E26" s="13" t="s">
        <v>693</v>
      </c>
      <c r="F26" s="12">
        <v>2021</v>
      </c>
      <c r="G26" s="6">
        <f t="shared" si="0"/>
        <v>7.5</v>
      </c>
      <c r="H26" s="14"/>
      <c r="I26" s="14"/>
      <c r="J26" s="14"/>
      <c r="K26" s="14"/>
      <c r="L26" s="8"/>
      <c r="M26" s="8"/>
      <c r="N26" s="8">
        <v>7.5</v>
      </c>
      <c r="O26" s="8"/>
      <c r="P26" s="8"/>
      <c r="Q26" s="8"/>
      <c r="R26" s="8"/>
      <c r="S26" s="8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x14ac:dyDescent="0.25">
      <c r="A27" s="10" t="s">
        <v>104</v>
      </c>
      <c r="B27" s="10" t="s">
        <v>105</v>
      </c>
      <c r="C27" s="11" t="s">
        <v>667</v>
      </c>
      <c r="D27" s="13" t="s">
        <v>685</v>
      </c>
      <c r="E27" s="13" t="s">
        <v>686</v>
      </c>
      <c r="F27" s="12">
        <v>2026</v>
      </c>
      <c r="G27" s="6">
        <f t="shared" si="0"/>
        <v>6</v>
      </c>
      <c r="H27" s="14"/>
      <c r="I27" s="14"/>
      <c r="J27" s="14"/>
      <c r="K27" s="14"/>
      <c r="L27" s="8"/>
      <c r="M27" s="8"/>
      <c r="N27" s="8"/>
      <c r="O27" s="8">
        <v>6</v>
      </c>
      <c r="P27" s="8"/>
      <c r="Q27" s="8"/>
      <c r="R27" s="8"/>
      <c r="S27" s="8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x14ac:dyDescent="0.25">
      <c r="A28" s="10" t="s">
        <v>106</v>
      </c>
      <c r="B28" s="10" t="s">
        <v>105</v>
      </c>
      <c r="C28" s="11" t="s">
        <v>666</v>
      </c>
      <c r="D28" s="10" t="s">
        <v>107</v>
      </c>
      <c r="E28" s="10" t="s">
        <v>108</v>
      </c>
      <c r="F28" s="12">
        <v>2025</v>
      </c>
      <c r="G28" s="6">
        <f t="shared" si="0"/>
        <v>11.75</v>
      </c>
      <c r="H28" s="8"/>
      <c r="I28" s="8"/>
      <c r="J28" s="8">
        <v>6</v>
      </c>
      <c r="K28" s="8"/>
      <c r="L28" s="8">
        <v>2.5</v>
      </c>
      <c r="M28" s="8"/>
      <c r="N28" s="8"/>
      <c r="O28" s="8"/>
      <c r="P28" s="8">
        <v>3.25</v>
      </c>
      <c r="Q28" s="8"/>
      <c r="R28" s="8"/>
      <c r="S28" s="8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x14ac:dyDescent="0.25">
      <c r="A29" s="13" t="s">
        <v>697</v>
      </c>
      <c r="B29" s="10" t="s">
        <v>109</v>
      </c>
      <c r="C29" s="11" t="s">
        <v>666</v>
      </c>
      <c r="D29" s="13" t="s">
        <v>725</v>
      </c>
      <c r="E29" s="13" t="s">
        <v>726</v>
      </c>
      <c r="F29" s="12"/>
      <c r="G29" s="6">
        <f t="shared" si="0"/>
        <v>0</v>
      </c>
      <c r="H29" s="8"/>
      <c r="I29" s="8"/>
      <c r="J29" s="8"/>
      <c r="K29" s="15"/>
      <c r="L29" s="15"/>
      <c r="M29" s="15"/>
      <c r="N29" s="15"/>
      <c r="O29" s="15"/>
      <c r="P29" s="15"/>
      <c r="Q29" s="8"/>
      <c r="R29" s="8"/>
      <c r="S29" s="8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x14ac:dyDescent="0.25">
      <c r="A30" s="10" t="s">
        <v>111</v>
      </c>
      <c r="B30" s="10" t="s">
        <v>109</v>
      </c>
      <c r="C30" s="11" t="s">
        <v>667</v>
      </c>
      <c r="D30" s="10" t="s">
        <v>112</v>
      </c>
      <c r="E30" s="10" t="s">
        <v>113</v>
      </c>
      <c r="F30" s="12" t="s">
        <v>115</v>
      </c>
      <c r="G30" s="6">
        <f t="shared" si="0"/>
        <v>2.5</v>
      </c>
      <c r="H30" s="8"/>
      <c r="I30" s="8"/>
      <c r="J30" s="8"/>
      <c r="K30" s="8"/>
      <c r="L30" s="8"/>
      <c r="M30" s="8"/>
      <c r="N30" s="8"/>
      <c r="O30" s="8"/>
      <c r="P30" s="8">
        <v>2.5</v>
      </c>
      <c r="Q30" s="8"/>
      <c r="R30" s="8"/>
      <c r="S30" s="8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x14ac:dyDescent="0.25">
      <c r="A31" s="10" t="s">
        <v>116</v>
      </c>
      <c r="B31" s="10" t="s">
        <v>117</v>
      </c>
      <c r="C31" s="11" t="s">
        <v>667</v>
      </c>
      <c r="D31" s="10" t="s">
        <v>88</v>
      </c>
      <c r="E31" s="10" t="s">
        <v>118</v>
      </c>
      <c r="F31" s="12" t="s">
        <v>25</v>
      </c>
      <c r="G31" s="6">
        <f t="shared" si="0"/>
        <v>7.5</v>
      </c>
      <c r="H31" s="8"/>
      <c r="I31" s="8"/>
      <c r="J31" s="8"/>
      <c r="K31" s="8">
        <v>2.5</v>
      </c>
      <c r="L31" s="8">
        <v>2.5</v>
      </c>
      <c r="M31" s="8"/>
      <c r="N31" s="8"/>
      <c r="O31" s="8"/>
      <c r="P31" s="8">
        <v>2.5</v>
      </c>
      <c r="Q31" s="8"/>
      <c r="R31" s="8"/>
      <c r="S31" s="8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x14ac:dyDescent="0.25">
      <c r="A32" s="10" t="s">
        <v>119</v>
      </c>
      <c r="B32" s="10" t="s">
        <v>117</v>
      </c>
      <c r="C32" s="11" t="s">
        <v>666</v>
      </c>
      <c r="D32" s="10" t="s">
        <v>120</v>
      </c>
      <c r="E32" s="10" t="s">
        <v>121</v>
      </c>
      <c r="F32" s="12" t="s">
        <v>25</v>
      </c>
      <c r="G32" s="6">
        <f t="shared" si="0"/>
        <v>15.75</v>
      </c>
      <c r="H32" s="8"/>
      <c r="I32" s="8">
        <f>7.5+0.75</f>
        <v>8.25</v>
      </c>
      <c r="J32" s="8"/>
      <c r="K32" s="8"/>
      <c r="L32" s="8"/>
      <c r="M32" s="8"/>
      <c r="N32" s="8">
        <v>7.5</v>
      </c>
      <c r="O32" s="8"/>
      <c r="P32" s="8"/>
      <c r="Q32" s="8"/>
      <c r="R32" s="8"/>
      <c r="S32" s="8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x14ac:dyDescent="0.25">
      <c r="A33" s="13" t="s">
        <v>720</v>
      </c>
      <c r="B33" s="10" t="s">
        <v>122</v>
      </c>
      <c r="C33" s="11" t="s">
        <v>667</v>
      </c>
      <c r="D33" s="13" t="s">
        <v>721</v>
      </c>
      <c r="E33" s="13" t="s">
        <v>386</v>
      </c>
      <c r="F33" s="12">
        <v>2022</v>
      </c>
      <c r="G33" s="6">
        <f t="shared" si="0"/>
        <v>7.75</v>
      </c>
      <c r="H33" s="8"/>
      <c r="I33" s="8"/>
      <c r="J33" s="8"/>
      <c r="K33" s="8">
        <v>2.5</v>
      </c>
      <c r="L33" s="8">
        <v>2.5</v>
      </c>
      <c r="M33" s="8">
        <v>0.25</v>
      </c>
      <c r="N33" s="8"/>
      <c r="O33" s="8"/>
      <c r="P33" s="8">
        <v>2.5</v>
      </c>
      <c r="Q33" s="8"/>
      <c r="R33" s="8"/>
      <c r="S33" s="8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x14ac:dyDescent="0.25">
      <c r="A34" s="10" t="s">
        <v>124</v>
      </c>
      <c r="B34" s="10" t="s">
        <v>122</v>
      </c>
      <c r="C34" s="11" t="s">
        <v>666</v>
      </c>
      <c r="D34" s="10" t="s">
        <v>125</v>
      </c>
      <c r="E34" s="10" t="s">
        <v>126</v>
      </c>
      <c r="F34" s="12">
        <v>2025</v>
      </c>
      <c r="G34" s="6">
        <f t="shared" si="0"/>
        <v>25</v>
      </c>
      <c r="H34" s="8"/>
      <c r="I34" s="8">
        <f>7.5+2+0.75+1</f>
        <v>11.25</v>
      </c>
      <c r="J34" s="8">
        <v>6</v>
      </c>
      <c r="K34" s="8">
        <v>2.5</v>
      </c>
      <c r="L34" s="8">
        <v>2.5</v>
      </c>
      <c r="M34" s="8">
        <v>0.25</v>
      </c>
      <c r="N34" s="8"/>
      <c r="O34" s="8"/>
      <c r="P34" s="8">
        <v>2.5</v>
      </c>
      <c r="Q34" s="8"/>
      <c r="R34" s="8"/>
      <c r="S34" s="8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x14ac:dyDescent="0.25">
      <c r="A35" s="10" t="s">
        <v>127</v>
      </c>
      <c r="B35" s="10" t="s">
        <v>128</v>
      </c>
      <c r="C35" s="11" t="s">
        <v>666</v>
      </c>
      <c r="D35" s="10" t="s">
        <v>129</v>
      </c>
      <c r="E35" s="10" t="s">
        <v>130</v>
      </c>
      <c r="F35" s="12" t="s">
        <v>25</v>
      </c>
      <c r="G35" s="6">
        <f t="shared" si="0"/>
        <v>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x14ac:dyDescent="0.25">
      <c r="A36" s="10" t="s">
        <v>131</v>
      </c>
      <c r="B36" s="10" t="s">
        <v>128</v>
      </c>
      <c r="C36" s="11" t="s">
        <v>667</v>
      </c>
      <c r="D36" s="10" t="s">
        <v>132</v>
      </c>
      <c r="E36" s="10" t="s">
        <v>133</v>
      </c>
      <c r="F36" s="12" t="s">
        <v>134</v>
      </c>
      <c r="G36" s="6">
        <f t="shared" si="0"/>
        <v>2</v>
      </c>
      <c r="H36" s="8"/>
      <c r="I36" s="8"/>
      <c r="J36" s="8"/>
      <c r="K36" s="8">
        <v>2</v>
      </c>
      <c r="L36" s="8"/>
      <c r="M36" s="8"/>
      <c r="N36" s="8"/>
      <c r="O36" s="8"/>
      <c r="P36" s="8"/>
      <c r="Q36" s="8"/>
      <c r="R36" s="8"/>
      <c r="S36" s="8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x14ac:dyDescent="0.25">
      <c r="A37" s="10" t="s">
        <v>135</v>
      </c>
      <c r="B37" s="10" t="s">
        <v>136</v>
      </c>
      <c r="C37" s="11" t="s">
        <v>667</v>
      </c>
      <c r="D37" s="10" t="s">
        <v>137</v>
      </c>
      <c r="E37" s="10" t="s">
        <v>138</v>
      </c>
      <c r="F37" s="12">
        <v>2025</v>
      </c>
      <c r="G37" s="6">
        <f t="shared" si="0"/>
        <v>14</v>
      </c>
      <c r="H37" s="8"/>
      <c r="I37" s="8"/>
      <c r="J37" s="8">
        <v>6</v>
      </c>
      <c r="K37" s="8">
        <v>2.5</v>
      </c>
      <c r="L37" s="8">
        <v>3</v>
      </c>
      <c r="M37" s="8"/>
      <c r="N37" s="8"/>
      <c r="O37" s="8"/>
      <c r="P37" s="8">
        <v>2.5</v>
      </c>
      <c r="Q37" s="8"/>
      <c r="R37" s="8"/>
      <c r="S37" s="8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x14ac:dyDescent="0.25">
      <c r="A38" s="10" t="s">
        <v>139</v>
      </c>
      <c r="B38" s="10" t="s">
        <v>136</v>
      </c>
      <c r="C38" s="11" t="s">
        <v>666</v>
      </c>
      <c r="D38" s="10" t="s">
        <v>140</v>
      </c>
      <c r="E38" s="10" t="s">
        <v>141</v>
      </c>
      <c r="F38" s="12" t="s">
        <v>25</v>
      </c>
      <c r="G38" s="6">
        <f t="shared" si="0"/>
        <v>2.5</v>
      </c>
      <c r="H38" s="8"/>
      <c r="I38" s="8"/>
      <c r="J38" s="8"/>
      <c r="K38" s="8">
        <v>2.5</v>
      </c>
      <c r="L38" s="8"/>
      <c r="M38" s="8"/>
      <c r="N38" s="8"/>
      <c r="O38" s="8"/>
      <c r="P38" s="8"/>
      <c r="Q38" s="8"/>
      <c r="R38" s="8"/>
      <c r="S38" s="8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x14ac:dyDescent="0.25">
      <c r="A39" s="10" t="s">
        <v>142</v>
      </c>
      <c r="B39" s="10" t="s">
        <v>143</v>
      </c>
      <c r="C39" s="11" t="s">
        <v>667</v>
      </c>
      <c r="D39" s="10" t="s">
        <v>144</v>
      </c>
      <c r="E39" s="10" t="s">
        <v>145</v>
      </c>
      <c r="F39" s="12" t="s">
        <v>134</v>
      </c>
      <c r="G39" s="6">
        <f t="shared" si="0"/>
        <v>5.25</v>
      </c>
      <c r="H39" s="8"/>
      <c r="I39" s="8"/>
      <c r="J39" s="8"/>
      <c r="K39" s="8">
        <v>2.5</v>
      </c>
      <c r="L39" s="8">
        <v>2.5</v>
      </c>
      <c r="M39" s="8">
        <v>0.25</v>
      </c>
      <c r="N39" s="8"/>
      <c r="O39" s="8"/>
      <c r="P39" s="8"/>
      <c r="Q39" s="8"/>
      <c r="R39" s="8"/>
      <c r="S39" s="8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x14ac:dyDescent="0.25">
      <c r="A40" s="10" t="s">
        <v>146</v>
      </c>
      <c r="B40" s="10" t="s">
        <v>143</v>
      </c>
      <c r="C40" s="11" t="s">
        <v>666</v>
      </c>
      <c r="D40" s="10" t="s">
        <v>147</v>
      </c>
      <c r="E40" s="10" t="s">
        <v>122</v>
      </c>
      <c r="F40" s="12" t="s">
        <v>30</v>
      </c>
      <c r="G40" s="6">
        <f t="shared" si="0"/>
        <v>2.75</v>
      </c>
      <c r="H40" s="8"/>
      <c r="I40" s="8"/>
      <c r="J40" s="8"/>
      <c r="K40" s="8"/>
      <c r="L40" s="8"/>
      <c r="M40" s="8">
        <v>0.25</v>
      </c>
      <c r="N40" s="8"/>
      <c r="O40" s="8"/>
      <c r="P40" s="8">
        <v>2.5</v>
      </c>
      <c r="Q40" s="8"/>
      <c r="R40" s="8"/>
      <c r="S40" s="8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x14ac:dyDescent="0.25">
      <c r="A41" s="10" t="s">
        <v>148</v>
      </c>
      <c r="B41" s="10" t="s">
        <v>149</v>
      </c>
      <c r="C41" s="11" t="s">
        <v>666</v>
      </c>
      <c r="D41" s="10" t="s">
        <v>150</v>
      </c>
      <c r="E41" s="10" t="s">
        <v>151</v>
      </c>
      <c r="F41" s="12" t="s">
        <v>152</v>
      </c>
      <c r="G41" s="6">
        <f t="shared" si="0"/>
        <v>14.5</v>
      </c>
      <c r="H41" s="8"/>
      <c r="I41" s="8"/>
      <c r="J41" s="8"/>
      <c r="K41" s="8">
        <v>2.5</v>
      </c>
      <c r="L41" s="8"/>
      <c r="M41" s="8"/>
      <c r="N41" s="8">
        <v>9.5</v>
      </c>
      <c r="O41" s="8"/>
      <c r="P41" s="8">
        <v>2.5</v>
      </c>
      <c r="Q41" s="8"/>
      <c r="R41" s="8"/>
      <c r="S41" s="8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x14ac:dyDescent="0.25">
      <c r="A42" s="10" t="s">
        <v>153</v>
      </c>
      <c r="B42" s="10" t="s">
        <v>149</v>
      </c>
      <c r="C42" s="11" t="s">
        <v>667</v>
      </c>
      <c r="D42" s="10" t="s">
        <v>154</v>
      </c>
      <c r="E42" s="10" t="s">
        <v>155</v>
      </c>
      <c r="F42" s="12" t="s">
        <v>152</v>
      </c>
      <c r="G42" s="6">
        <f t="shared" si="0"/>
        <v>8</v>
      </c>
      <c r="H42" s="8"/>
      <c r="I42" s="8"/>
      <c r="J42" s="8"/>
      <c r="K42" s="8">
        <v>2.5</v>
      </c>
      <c r="L42" s="8">
        <v>3</v>
      </c>
      <c r="M42" s="8"/>
      <c r="N42" s="8"/>
      <c r="O42" s="8"/>
      <c r="P42" s="8">
        <v>2.5</v>
      </c>
      <c r="Q42" s="8"/>
      <c r="R42" s="8"/>
      <c r="S42" s="8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x14ac:dyDescent="0.25">
      <c r="A43" s="10" t="s">
        <v>156</v>
      </c>
      <c r="B43" s="10" t="s">
        <v>157</v>
      </c>
      <c r="C43" s="11" t="s">
        <v>666</v>
      </c>
      <c r="D43" s="10" t="s">
        <v>158</v>
      </c>
      <c r="E43" s="10" t="s">
        <v>159</v>
      </c>
      <c r="F43" s="12" t="s">
        <v>24</v>
      </c>
      <c r="G43" s="6">
        <f t="shared" si="0"/>
        <v>3.5</v>
      </c>
      <c r="H43" s="8"/>
      <c r="I43" s="8"/>
      <c r="J43" s="8"/>
      <c r="K43" s="8"/>
      <c r="L43" s="8"/>
      <c r="M43" s="8"/>
      <c r="N43" s="8">
        <v>3.5</v>
      </c>
      <c r="O43" s="8"/>
      <c r="P43" s="8"/>
      <c r="Q43" s="8"/>
      <c r="R43" s="8"/>
      <c r="S43" s="8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x14ac:dyDescent="0.25">
      <c r="A44" s="10" t="s">
        <v>161</v>
      </c>
      <c r="B44" s="10" t="s">
        <v>157</v>
      </c>
      <c r="C44" s="11" t="s">
        <v>667</v>
      </c>
      <c r="D44" s="10" t="s">
        <v>162</v>
      </c>
      <c r="E44" s="10" t="s">
        <v>163</v>
      </c>
      <c r="F44" s="12" t="s">
        <v>164</v>
      </c>
      <c r="G44" s="6">
        <f t="shared" si="0"/>
        <v>17.75</v>
      </c>
      <c r="H44" s="8"/>
      <c r="I44" s="8">
        <f>7.5+0.75</f>
        <v>8.25</v>
      </c>
      <c r="J44" s="8"/>
      <c r="K44" s="8"/>
      <c r="L44" s="8"/>
      <c r="M44" s="8"/>
      <c r="N44" s="8">
        <v>9.5</v>
      </c>
      <c r="O44" s="8"/>
      <c r="P44" s="8"/>
      <c r="Q44" s="8"/>
      <c r="R44" s="8"/>
      <c r="S44" s="8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x14ac:dyDescent="0.25">
      <c r="A45" s="10" t="s">
        <v>165</v>
      </c>
      <c r="B45" s="10" t="s">
        <v>166</v>
      </c>
      <c r="C45" s="11" t="s">
        <v>667</v>
      </c>
      <c r="D45" s="10" t="s">
        <v>167</v>
      </c>
      <c r="E45" s="10" t="s">
        <v>168</v>
      </c>
      <c r="F45" s="12" t="s">
        <v>24</v>
      </c>
      <c r="G45" s="6">
        <f t="shared" si="0"/>
        <v>1.5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>
        <f>0.75+0.75</f>
        <v>1.5</v>
      </c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x14ac:dyDescent="0.25">
      <c r="A46" s="10" t="s">
        <v>169</v>
      </c>
      <c r="B46" s="10" t="s">
        <v>166</v>
      </c>
      <c r="C46" s="11" t="s">
        <v>666</v>
      </c>
      <c r="D46" s="10" t="s">
        <v>170</v>
      </c>
      <c r="E46" s="10" t="s">
        <v>171</v>
      </c>
      <c r="F46" s="11" t="s">
        <v>677</v>
      </c>
      <c r="G46" s="6">
        <f t="shared" si="0"/>
        <v>15.75</v>
      </c>
      <c r="H46" s="8"/>
      <c r="I46" s="8">
        <v>7.5</v>
      </c>
      <c r="J46" s="8">
        <v>6</v>
      </c>
      <c r="K46" s="8"/>
      <c r="L46" s="8"/>
      <c r="M46" s="8"/>
      <c r="N46" s="8"/>
      <c r="O46" s="8"/>
      <c r="P46" s="8"/>
      <c r="Q46" s="8"/>
      <c r="R46" s="8"/>
      <c r="S46" s="8">
        <f>0.75+0.75+0.75</f>
        <v>2.25</v>
      </c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x14ac:dyDescent="0.25">
      <c r="A47" s="10" t="s">
        <v>172</v>
      </c>
      <c r="B47" s="10" t="s">
        <v>173</v>
      </c>
      <c r="C47" s="11" t="s">
        <v>666</v>
      </c>
      <c r="D47" s="10" t="s">
        <v>174</v>
      </c>
      <c r="E47" s="10" t="s">
        <v>175</v>
      </c>
      <c r="F47" s="12" t="s">
        <v>25</v>
      </c>
      <c r="G47" s="6">
        <f t="shared" si="0"/>
        <v>25.5</v>
      </c>
      <c r="H47" s="8"/>
      <c r="I47" s="8">
        <v>6.5</v>
      </c>
      <c r="J47" s="8"/>
      <c r="K47" s="8"/>
      <c r="L47" s="8">
        <v>2.5</v>
      </c>
      <c r="M47" s="8">
        <f>4+2</f>
        <v>6</v>
      </c>
      <c r="N47" s="8"/>
      <c r="O47" s="8"/>
      <c r="P47" s="8">
        <v>2.5</v>
      </c>
      <c r="Q47" s="8">
        <v>6</v>
      </c>
      <c r="R47" s="8"/>
      <c r="S47" s="8">
        <v>2</v>
      </c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x14ac:dyDescent="0.25">
      <c r="A48" s="10" t="s">
        <v>176</v>
      </c>
      <c r="B48" s="10" t="s">
        <v>173</v>
      </c>
      <c r="C48" s="11" t="s">
        <v>667</v>
      </c>
      <c r="D48" s="10" t="s">
        <v>177</v>
      </c>
      <c r="E48" s="10" t="s">
        <v>178</v>
      </c>
      <c r="F48" s="12" t="s">
        <v>30</v>
      </c>
      <c r="G48" s="6">
        <f t="shared" si="0"/>
        <v>6</v>
      </c>
      <c r="H48" s="8"/>
      <c r="I48" s="8"/>
      <c r="J48" s="8"/>
      <c r="K48" s="8"/>
      <c r="L48" s="8"/>
      <c r="M48" s="8"/>
      <c r="N48" s="8"/>
      <c r="O48" s="8"/>
      <c r="P48" s="8"/>
      <c r="Q48" s="8">
        <v>6</v>
      </c>
      <c r="R48" s="8"/>
      <c r="S48" s="8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x14ac:dyDescent="0.25">
      <c r="A49" s="10" t="s">
        <v>180</v>
      </c>
      <c r="B49" s="10" t="s">
        <v>181</v>
      </c>
      <c r="C49" s="11" t="s">
        <v>667</v>
      </c>
      <c r="D49" s="10" t="s">
        <v>182</v>
      </c>
      <c r="E49" s="10" t="s">
        <v>183</v>
      </c>
      <c r="F49" s="12" t="s">
        <v>184</v>
      </c>
      <c r="G49" s="6">
        <f t="shared" si="0"/>
        <v>1</v>
      </c>
      <c r="H49" s="8"/>
      <c r="I49" s="8"/>
      <c r="J49" s="8"/>
      <c r="K49" s="8"/>
      <c r="L49" s="8"/>
      <c r="M49" s="8">
        <v>1</v>
      </c>
      <c r="N49" s="8"/>
      <c r="O49" s="8"/>
      <c r="P49" s="8"/>
      <c r="Q49" s="8"/>
      <c r="R49" s="8"/>
      <c r="S49" s="8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x14ac:dyDescent="0.25">
      <c r="A50" s="10" t="s">
        <v>185</v>
      </c>
      <c r="B50" s="10" t="s">
        <v>181</v>
      </c>
      <c r="C50" s="11" t="s">
        <v>666</v>
      </c>
      <c r="D50" s="10" t="s">
        <v>96</v>
      </c>
      <c r="E50" s="10" t="s">
        <v>186</v>
      </c>
      <c r="F50" s="12" t="s">
        <v>30</v>
      </c>
      <c r="G50" s="6">
        <f>SUM(H50:AC50)+1</f>
        <v>2</v>
      </c>
      <c r="H50" s="8"/>
      <c r="I50" s="8"/>
      <c r="J50" s="8"/>
      <c r="K50" s="8" t="s">
        <v>683</v>
      </c>
      <c r="L50" s="8"/>
      <c r="M50" s="8">
        <v>1</v>
      </c>
      <c r="N50" s="8"/>
      <c r="O50" s="8"/>
      <c r="P50" s="8"/>
      <c r="Q50" s="8"/>
      <c r="R50" s="8"/>
      <c r="S50" s="8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30" x14ac:dyDescent="0.25">
      <c r="A51" s="10" t="s">
        <v>187</v>
      </c>
      <c r="B51" s="10" t="s">
        <v>188</v>
      </c>
      <c r="C51" s="11" t="s">
        <v>667</v>
      </c>
      <c r="D51" s="10" t="s">
        <v>189</v>
      </c>
      <c r="E51" s="10" t="s">
        <v>190</v>
      </c>
      <c r="F51" s="12" t="s">
        <v>191</v>
      </c>
      <c r="G51" s="6">
        <f t="shared" si="0"/>
        <v>22</v>
      </c>
      <c r="H51" s="8"/>
      <c r="I51" s="8">
        <v>7.5</v>
      </c>
      <c r="J51" s="8"/>
      <c r="K51" s="8">
        <v>2</v>
      </c>
      <c r="L51" s="8">
        <v>2.5</v>
      </c>
      <c r="M51" s="8"/>
      <c r="N51" s="8">
        <v>7.5</v>
      </c>
      <c r="O51" s="8"/>
      <c r="P51" s="8">
        <v>2.5</v>
      </c>
      <c r="Q51" s="8"/>
      <c r="R51" s="8"/>
      <c r="S51" s="8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x14ac:dyDescent="0.25">
      <c r="A52" s="10" t="s">
        <v>192</v>
      </c>
      <c r="B52" s="10" t="s">
        <v>188</v>
      </c>
      <c r="C52" s="11" t="s">
        <v>666</v>
      </c>
      <c r="D52" s="10" t="s">
        <v>193</v>
      </c>
      <c r="E52" s="10" t="s">
        <v>194</v>
      </c>
      <c r="F52" s="12" t="s">
        <v>59</v>
      </c>
      <c r="G52" s="6">
        <f t="shared" si="0"/>
        <v>5</v>
      </c>
      <c r="H52" s="8"/>
      <c r="I52" s="8"/>
      <c r="J52" s="8"/>
      <c r="K52" s="8"/>
      <c r="L52" s="8">
        <v>2.5</v>
      </c>
      <c r="M52" s="8"/>
      <c r="N52" s="8"/>
      <c r="O52" s="8"/>
      <c r="P52" s="8">
        <v>2.5</v>
      </c>
      <c r="Q52" s="8"/>
      <c r="R52" s="8"/>
      <c r="S52" s="8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x14ac:dyDescent="0.25">
      <c r="A53" s="10" t="s">
        <v>195</v>
      </c>
      <c r="B53" s="10" t="s">
        <v>196</v>
      </c>
      <c r="C53" s="11" t="s">
        <v>666</v>
      </c>
      <c r="D53" s="10" t="s">
        <v>197</v>
      </c>
      <c r="E53" s="10" t="s">
        <v>198</v>
      </c>
      <c r="F53" s="12">
        <v>2025</v>
      </c>
      <c r="G53" s="6">
        <f t="shared" si="0"/>
        <v>18</v>
      </c>
      <c r="H53" s="8"/>
      <c r="I53" s="8">
        <f>7.5+2</f>
        <v>9.5</v>
      </c>
      <c r="J53" s="8">
        <v>6</v>
      </c>
      <c r="K53" s="8"/>
      <c r="L53" s="8"/>
      <c r="M53" s="8"/>
      <c r="N53" s="8"/>
      <c r="O53" s="8"/>
      <c r="P53" s="8">
        <v>2.5</v>
      </c>
      <c r="Q53" s="8"/>
      <c r="R53" s="8"/>
      <c r="S53" s="8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x14ac:dyDescent="0.25">
      <c r="A54" s="10" t="s">
        <v>199</v>
      </c>
      <c r="B54" s="10" t="s">
        <v>196</v>
      </c>
      <c r="C54" s="11" t="s">
        <v>667</v>
      </c>
      <c r="D54" s="10" t="s">
        <v>200</v>
      </c>
      <c r="E54" s="10" t="s">
        <v>201</v>
      </c>
      <c r="F54" s="12" t="s">
        <v>202</v>
      </c>
      <c r="G54" s="6">
        <f t="shared" si="0"/>
        <v>25.5</v>
      </c>
      <c r="H54" s="8"/>
      <c r="I54" s="8">
        <f>7.5+1+1</f>
        <v>9.5</v>
      </c>
      <c r="J54" s="8"/>
      <c r="K54" s="8">
        <v>3.25</v>
      </c>
      <c r="L54" s="8">
        <v>2.25</v>
      </c>
      <c r="M54" s="8"/>
      <c r="N54" s="8">
        <v>10.5</v>
      </c>
      <c r="O54" s="8"/>
      <c r="P54" s="8"/>
      <c r="Q54" s="8"/>
      <c r="R54" s="8"/>
      <c r="S54" s="8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x14ac:dyDescent="0.25">
      <c r="A55" s="10" t="s">
        <v>203</v>
      </c>
      <c r="B55" s="10" t="s">
        <v>204</v>
      </c>
      <c r="C55" s="11" t="s">
        <v>667</v>
      </c>
      <c r="D55" s="13" t="s">
        <v>719</v>
      </c>
      <c r="E55" s="13" t="s">
        <v>382</v>
      </c>
      <c r="F55" s="12" t="s">
        <v>8</v>
      </c>
      <c r="G55" s="6">
        <f t="shared" si="0"/>
        <v>0</v>
      </c>
      <c r="H55" s="16"/>
      <c r="I55" s="16"/>
      <c r="J55" s="16"/>
      <c r="K55" s="16"/>
      <c r="L55" s="16"/>
      <c r="M55" s="16"/>
      <c r="N55" s="16"/>
      <c r="O55" s="16"/>
      <c r="P55" s="16"/>
      <c r="Q55" s="8"/>
      <c r="R55" s="8"/>
      <c r="S55" s="8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x14ac:dyDescent="0.25">
      <c r="A56" s="10" t="s">
        <v>205</v>
      </c>
      <c r="B56" s="10" t="s">
        <v>204</v>
      </c>
      <c r="C56" s="11" t="s">
        <v>666</v>
      </c>
      <c r="D56" s="10" t="s">
        <v>206</v>
      </c>
      <c r="E56" s="10" t="s">
        <v>39</v>
      </c>
      <c r="F56" s="12">
        <v>2025</v>
      </c>
      <c r="G56" s="6">
        <f t="shared" si="0"/>
        <v>10.25</v>
      </c>
      <c r="H56" s="8"/>
      <c r="I56" s="8"/>
      <c r="J56" s="8">
        <v>6</v>
      </c>
      <c r="K56" s="8"/>
      <c r="L56" s="8"/>
      <c r="M56" s="8">
        <v>4.25</v>
      </c>
      <c r="N56" s="8"/>
      <c r="O56" s="8"/>
      <c r="P56" s="8"/>
      <c r="Q56" s="8"/>
      <c r="R56" s="8"/>
      <c r="S56" s="8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x14ac:dyDescent="0.25">
      <c r="A57" s="10" t="s">
        <v>207</v>
      </c>
      <c r="B57" s="10" t="s">
        <v>208</v>
      </c>
      <c r="C57" s="11" t="s">
        <v>667</v>
      </c>
      <c r="D57" s="10" t="s">
        <v>209</v>
      </c>
      <c r="E57" s="10" t="s">
        <v>210</v>
      </c>
      <c r="F57" s="12" t="s">
        <v>30</v>
      </c>
      <c r="G57" s="6">
        <f t="shared" si="0"/>
        <v>21.5</v>
      </c>
      <c r="H57" s="8"/>
      <c r="I57" s="8">
        <v>7.5</v>
      </c>
      <c r="J57" s="8"/>
      <c r="K57" s="8">
        <v>2.5</v>
      </c>
      <c r="L57" s="8"/>
      <c r="M57" s="8"/>
      <c r="N57" s="8">
        <v>7.5</v>
      </c>
      <c r="O57" s="8"/>
      <c r="P57" s="8">
        <v>4</v>
      </c>
      <c r="Q57" s="8"/>
      <c r="R57" s="8"/>
      <c r="S57" s="8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x14ac:dyDescent="0.25">
      <c r="A58" s="10" t="s">
        <v>212</v>
      </c>
      <c r="B58" s="10" t="s">
        <v>208</v>
      </c>
      <c r="C58" s="11" t="s">
        <v>666</v>
      </c>
      <c r="D58" s="10" t="s">
        <v>213</v>
      </c>
      <c r="E58" s="10" t="s">
        <v>214</v>
      </c>
      <c r="F58" s="12" t="s">
        <v>24</v>
      </c>
      <c r="G58" s="6">
        <f t="shared" si="0"/>
        <v>14.25</v>
      </c>
      <c r="H58" s="8"/>
      <c r="I58" s="8">
        <v>5.75</v>
      </c>
      <c r="J58" s="8"/>
      <c r="K58" s="8">
        <v>2.5</v>
      </c>
      <c r="L58" s="8"/>
      <c r="M58" s="8">
        <v>2</v>
      </c>
      <c r="N58" s="8"/>
      <c r="O58" s="8"/>
      <c r="P58" s="8">
        <v>4</v>
      </c>
      <c r="Q58" s="8"/>
      <c r="R58" s="8"/>
      <c r="S58" s="8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x14ac:dyDescent="0.25">
      <c r="A59" s="10" t="s">
        <v>215</v>
      </c>
      <c r="B59" s="10" t="s">
        <v>216</v>
      </c>
      <c r="C59" s="11" t="s">
        <v>666</v>
      </c>
      <c r="D59" s="10" t="s">
        <v>217</v>
      </c>
      <c r="E59" s="10" t="s">
        <v>218</v>
      </c>
      <c r="F59" s="12" t="s">
        <v>98</v>
      </c>
      <c r="G59" s="6">
        <f t="shared" si="0"/>
        <v>32</v>
      </c>
      <c r="H59" s="8"/>
      <c r="I59" s="8">
        <f>7.5+1+1+1</f>
        <v>10.5</v>
      </c>
      <c r="J59" s="8"/>
      <c r="K59" s="8">
        <v>2.5</v>
      </c>
      <c r="L59" s="8">
        <v>2.5</v>
      </c>
      <c r="M59" s="8">
        <v>2</v>
      </c>
      <c r="N59" s="8">
        <v>10</v>
      </c>
      <c r="O59" s="8"/>
      <c r="P59" s="8">
        <v>2.5</v>
      </c>
      <c r="Q59" s="8"/>
      <c r="R59" s="8"/>
      <c r="S59" s="8">
        <v>2</v>
      </c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x14ac:dyDescent="0.25">
      <c r="A60" s="13" t="s">
        <v>727</v>
      </c>
      <c r="B60" s="10" t="s">
        <v>216</v>
      </c>
      <c r="C60" s="11" t="s">
        <v>667</v>
      </c>
      <c r="D60" s="13" t="s">
        <v>728</v>
      </c>
      <c r="E60" s="13" t="s">
        <v>729</v>
      </c>
      <c r="F60" s="11" t="s">
        <v>730</v>
      </c>
      <c r="G60" s="6">
        <f t="shared" si="0"/>
        <v>19</v>
      </c>
      <c r="H60" s="8"/>
      <c r="I60" s="8"/>
      <c r="J60" s="8"/>
      <c r="K60" s="8">
        <v>2.5</v>
      </c>
      <c r="L60" s="8">
        <v>2.5</v>
      </c>
      <c r="M60" s="8">
        <v>6</v>
      </c>
      <c r="N60" s="8">
        <v>4.5</v>
      </c>
      <c r="O60" s="8"/>
      <c r="P60" s="8">
        <v>2.5</v>
      </c>
      <c r="Q60" s="8"/>
      <c r="R60" s="8"/>
      <c r="S60" s="8">
        <v>1</v>
      </c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x14ac:dyDescent="0.25">
      <c r="A61" s="10" t="s">
        <v>220</v>
      </c>
      <c r="B61" s="10" t="s">
        <v>221</v>
      </c>
      <c r="C61" s="11" t="s">
        <v>667</v>
      </c>
      <c r="D61" s="10" t="s">
        <v>222</v>
      </c>
      <c r="E61" s="10" t="s">
        <v>223</v>
      </c>
      <c r="F61" s="12" t="s">
        <v>184</v>
      </c>
      <c r="G61" s="6">
        <f t="shared" si="0"/>
        <v>0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x14ac:dyDescent="0.25">
      <c r="A62" s="10" t="s">
        <v>224</v>
      </c>
      <c r="B62" s="10" t="s">
        <v>221</v>
      </c>
      <c r="C62" s="11" t="s">
        <v>666</v>
      </c>
      <c r="D62" s="10" t="s">
        <v>225</v>
      </c>
      <c r="E62" s="10" t="s">
        <v>190</v>
      </c>
      <c r="F62" s="11" t="s">
        <v>676</v>
      </c>
      <c r="G62" s="6">
        <f t="shared" si="0"/>
        <v>37.25</v>
      </c>
      <c r="H62" s="8"/>
      <c r="I62" s="8">
        <f>7.5+1+1+1</f>
        <v>10.5</v>
      </c>
      <c r="J62" s="8">
        <v>6</v>
      </c>
      <c r="K62" s="8">
        <v>2</v>
      </c>
      <c r="L62" s="8">
        <v>2.5</v>
      </c>
      <c r="M62" s="8">
        <v>4.25</v>
      </c>
      <c r="N62" s="8">
        <v>9.5</v>
      </c>
      <c r="O62" s="8"/>
      <c r="P62" s="8">
        <v>2.5</v>
      </c>
      <c r="Q62" s="8"/>
      <c r="R62" s="8"/>
      <c r="S62" s="8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x14ac:dyDescent="0.25">
      <c r="A63" s="10" t="s">
        <v>226</v>
      </c>
      <c r="B63" s="10" t="s">
        <v>227</v>
      </c>
      <c r="C63" s="11" t="s">
        <v>667</v>
      </c>
      <c r="D63" s="10" t="s">
        <v>228</v>
      </c>
      <c r="E63" s="10" t="s">
        <v>229</v>
      </c>
      <c r="F63" s="12" t="s">
        <v>98</v>
      </c>
      <c r="G63" s="6">
        <f t="shared" si="0"/>
        <v>15.75</v>
      </c>
      <c r="H63" s="8"/>
      <c r="I63" s="8">
        <v>7.5</v>
      </c>
      <c r="J63" s="8"/>
      <c r="K63" s="8">
        <v>3.25</v>
      </c>
      <c r="L63" s="8">
        <v>2.75</v>
      </c>
      <c r="M63" s="8"/>
      <c r="N63" s="8"/>
      <c r="O63" s="8"/>
      <c r="P63" s="8">
        <v>2.25</v>
      </c>
      <c r="Q63" s="8"/>
      <c r="R63" s="8"/>
      <c r="S63" s="8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x14ac:dyDescent="0.25">
      <c r="A64" s="10" t="s">
        <v>230</v>
      </c>
      <c r="B64" s="10" t="s">
        <v>227</v>
      </c>
      <c r="C64" s="11" t="s">
        <v>666</v>
      </c>
      <c r="D64" s="10" t="s">
        <v>231</v>
      </c>
      <c r="E64" s="10" t="s">
        <v>232</v>
      </c>
      <c r="F64" s="12">
        <v>2025</v>
      </c>
      <c r="G64" s="6">
        <f t="shared" si="0"/>
        <v>13.5</v>
      </c>
      <c r="H64" s="8"/>
      <c r="I64" s="8">
        <v>7.5</v>
      </c>
      <c r="J64" s="8">
        <v>6</v>
      </c>
      <c r="K64" s="8"/>
      <c r="L64" s="8"/>
      <c r="M64" s="8"/>
      <c r="N64" s="8"/>
      <c r="O64" s="8"/>
      <c r="P64" s="8"/>
      <c r="Q64" s="8"/>
      <c r="R64" s="8"/>
      <c r="S64" s="8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x14ac:dyDescent="0.25">
      <c r="A65" s="10" t="s">
        <v>233</v>
      </c>
      <c r="B65" s="10" t="s">
        <v>234</v>
      </c>
      <c r="C65" s="11" t="s">
        <v>666</v>
      </c>
      <c r="D65" s="10" t="s">
        <v>235</v>
      </c>
      <c r="E65" s="10" t="s">
        <v>236</v>
      </c>
      <c r="F65" s="12" t="s">
        <v>25</v>
      </c>
      <c r="G65" s="6">
        <f t="shared" si="0"/>
        <v>17.75</v>
      </c>
      <c r="H65" s="8"/>
      <c r="I65" s="8">
        <f>5.5+2</f>
        <v>7.5</v>
      </c>
      <c r="J65" s="8"/>
      <c r="K65" s="8"/>
      <c r="L65" s="8"/>
      <c r="M65" s="8"/>
      <c r="N65" s="8">
        <v>8</v>
      </c>
      <c r="O65" s="8"/>
      <c r="P65" s="8">
        <v>2.25</v>
      </c>
      <c r="Q65" s="8"/>
      <c r="R65" s="8"/>
      <c r="S65" s="8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x14ac:dyDescent="0.25">
      <c r="A66" s="10" t="s">
        <v>237</v>
      </c>
      <c r="B66" s="10" t="s">
        <v>234</v>
      </c>
      <c r="C66" s="11" t="s">
        <v>667</v>
      </c>
      <c r="D66" s="10" t="s">
        <v>238</v>
      </c>
      <c r="E66" s="10" t="s">
        <v>108</v>
      </c>
      <c r="F66" s="12" t="s">
        <v>30</v>
      </c>
      <c r="G66" s="6">
        <f t="shared" si="0"/>
        <v>4</v>
      </c>
      <c r="H66" s="8"/>
      <c r="I66" s="8"/>
      <c r="J66" s="8"/>
      <c r="K66" s="8"/>
      <c r="L66" s="8"/>
      <c r="M66" s="8">
        <v>4</v>
      </c>
      <c r="N66" s="8"/>
      <c r="O66" s="8"/>
      <c r="P66" s="8"/>
      <c r="Q66" s="8"/>
      <c r="R66" s="8"/>
      <c r="S66" s="8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x14ac:dyDescent="0.25">
      <c r="A67" s="10" t="s">
        <v>239</v>
      </c>
      <c r="B67" s="10" t="s">
        <v>240</v>
      </c>
      <c r="C67" s="11" t="s">
        <v>666</v>
      </c>
      <c r="D67" s="10" t="s">
        <v>241</v>
      </c>
      <c r="E67" s="10" t="s">
        <v>242</v>
      </c>
      <c r="F67" s="12">
        <v>2025</v>
      </c>
      <c r="G67" s="6">
        <f t="shared" si="0"/>
        <v>28.5</v>
      </c>
      <c r="H67" s="8"/>
      <c r="I67" s="8">
        <f>7.5+2+0.75+1</f>
        <v>11.25</v>
      </c>
      <c r="J67" s="8">
        <v>6</v>
      </c>
      <c r="K67" s="8"/>
      <c r="L67" s="8">
        <v>2.75</v>
      </c>
      <c r="M67" s="8"/>
      <c r="N67" s="8">
        <v>8.5</v>
      </c>
      <c r="O67" s="8"/>
      <c r="P67" s="8"/>
      <c r="Q67" s="8"/>
      <c r="R67" s="8"/>
      <c r="S67" s="8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x14ac:dyDescent="0.25">
      <c r="A68" s="10" t="s">
        <v>243</v>
      </c>
      <c r="B68" s="10" t="s">
        <v>240</v>
      </c>
      <c r="C68" s="11" t="s">
        <v>667</v>
      </c>
      <c r="D68" s="10" t="s">
        <v>244</v>
      </c>
      <c r="E68" s="10" t="s">
        <v>245</v>
      </c>
      <c r="F68" s="12" t="s">
        <v>246</v>
      </c>
      <c r="G68" s="6">
        <f t="shared" ref="G68:G131" si="1">SUM(H68:AC68)</f>
        <v>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x14ac:dyDescent="0.25">
      <c r="A69" s="13" t="s">
        <v>701</v>
      </c>
      <c r="B69" s="10" t="s">
        <v>247</v>
      </c>
      <c r="C69" s="11" t="s">
        <v>666</v>
      </c>
      <c r="D69" s="13" t="s">
        <v>705</v>
      </c>
      <c r="E69" s="13" t="s">
        <v>706</v>
      </c>
      <c r="F69" s="12" t="s">
        <v>8</v>
      </c>
      <c r="G69" s="6">
        <f t="shared" si="1"/>
        <v>3</v>
      </c>
      <c r="H69" s="16"/>
      <c r="I69" s="16"/>
      <c r="J69" s="16"/>
      <c r="K69" s="16"/>
      <c r="L69" s="16"/>
      <c r="M69" s="16"/>
      <c r="N69" s="8"/>
      <c r="O69" s="8"/>
      <c r="P69" s="8">
        <v>2.5</v>
      </c>
      <c r="Q69" s="8"/>
      <c r="R69" s="8"/>
      <c r="S69" s="8">
        <v>0.5</v>
      </c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x14ac:dyDescent="0.25">
      <c r="A70" s="10" t="s">
        <v>249</v>
      </c>
      <c r="B70" s="10" t="s">
        <v>247</v>
      </c>
      <c r="C70" s="11" t="s">
        <v>667</v>
      </c>
      <c r="D70" s="10" t="s">
        <v>250</v>
      </c>
      <c r="E70" s="10" t="s">
        <v>248</v>
      </c>
      <c r="F70" s="12" t="s">
        <v>251</v>
      </c>
      <c r="G70" s="6">
        <f t="shared" si="1"/>
        <v>0.5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>
        <v>0.5</v>
      </c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x14ac:dyDescent="0.25">
      <c r="A71" s="10" t="s">
        <v>252</v>
      </c>
      <c r="B71" s="10" t="s">
        <v>253</v>
      </c>
      <c r="C71" s="11" t="s">
        <v>667</v>
      </c>
      <c r="D71" s="10" t="s">
        <v>254</v>
      </c>
      <c r="E71" s="10" t="s">
        <v>255</v>
      </c>
      <c r="F71" s="12" t="s">
        <v>164</v>
      </c>
      <c r="G71" s="6">
        <f t="shared" si="1"/>
        <v>7.5</v>
      </c>
      <c r="H71" s="8"/>
      <c r="I71" s="8"/>
      <c r="J71" s="8"/>
      <c r="K71" s="8"/>
      <c r="L71" s="8">
        <v>2.75</v>
      </c>
      <c r="M71" s="8"/>
      <c r="N71" s="8"/>
      <c r="O71" s="8"/>
      <c r="P71" s="8">
        <v>2.25</v>
      </c>
      <c r="Q71" s="8"/>
      <c r="R71" s="8"/>
      <c r="S71" s="8">
        <v>2.5</v>
      </c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x14ac:dyDescent="0.25">
      <c r="A72" s="10" t="s">
        <v>256</v>
      </c>
      <c r="B72" s="10" t="s">
        <v>253</v>
      </c>
      <c r="C72" s="11" t="s">
        <v>666</v>
      </c>
      <c r="D72" s="10" t="s">
        <v>257</v>
      </c>
      <c r="E72" s="10" t="s">
        <v>258</v>
      </c>
      <c r="F72" s="12" t="s">
        <v>211</v>
      </c>
      <c r="G72" s="6">
        <f t="shared" si="1"/>
        <v>6</v>
      </c>
      <c r="H72" s="8"/>
      <c r="I72" s="8"/>
      <c r="J72" s="8"/>
      <c r="K72" s="8">
        <v>3.25</v>
      </c>
      <c r="L72" s="8">
        <v>2.75</v>
      </c>
      <c r="M72" s="8"/>
      <c r="N72" s="8"/>
      <c r="O72" s="8"/>
      <c r="P72" s="8"/>
      <c r="Q72" s="8"/>
      <c r="R72" s="8"/>
      <c r="S72" s="8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x14ac:dyDescent="0.25">
      <c r="A73" s="10" t="s">
        <v>259</v>
      </c>
      <c r="B73" s="10" t="s">
        <v>260</v>
      </c>
      <c r="C73" s="11" t="s">
        <v>667</v>
      </c>
      <c r="D73" s="10" t="s">
        <v>261</v>
      </c>
      <c r="E73" s="10" t="s">
        <v>262</v>
      </c>
      <c r="F73" s="12" t="s">
        <v>30</v>
      </c>
      <c r="G73" s="6">
        <f t="shared" si="1"/>
        <v>16</v>
      </c>
      <c r="H73" s="8"/>
      <c r="I73" s="8"/>
      <c r="J73" s="8"/>
      <c r="K73" s="8">
        <v>3.5</v>
      </c>
      <c r="L73" s="8">
        <v>2.5</v>
      </c>
      <c r="M73" s="8">
        <f>4+2</f>
        <v>6</v>
      </c>
      <c r="N73" s="8"/>
      <c r="O73" s="8"/>
      <c r="P73" s="8">
        <v>4</v>
      </c>
      <c r="Q73" s="8"/>
      <c r="R73" s="8"/>
      <c r="S73" s="8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x14ac:dyDescent="0.25">
      <c r="A74" s="10" t="s">
        <v>263</v>
      </c>
      <c r="B74" s="10" t="s">
        <v>260</v>
      </c>
      <c r="C74" s="11" t="s">
        <v>666</v>
      </c>
      <c r="D74" s="10" t="s">
        <v>264</v>
      </c>
      <c r="E74" s="10" t="s">
        <v>265</v>
      </c>
      <c r="F74" s="12">
        <v>2025</v>
      </c>
      <c r="G74" s="6">
        <f t="shared" si="1"/>
        <v>30.25</v>
      </c>
      <c r="H74" s="8"/>
      <c r="I74" s="8">
        <f>7.5+2+0.75+1</f>
        <v>11.25</v>
      </c>
      <c r="J74" s="8">
        <v>6</v>
      </c>
      <c r="K74" s="8">
        <v>2.5</v>
      </c>
      <c r="L74" s="8">
        <v>2.5</v>
      </c>
      <c r="M74" s="8"/>
      <c r="N74" s="8">
        <v>8</v>
      </c>
      <c r="O74" s="8"/>
      <c r="P74" s="8"/>
      <c r="Q74" s="8"/>
      <c r="R74" s="8"/>
      <c r="S74" s="8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x14ac:dyDescent="0.25">
      <c r="A75" s="10" t="s">
        <v>266</v>
      </c>
      <c r="B75" s="10" t="s">
        <v>267</v>
      </c>
      <c r="C75" s="11" t="s">
        <v>666</v>
      </c>
      <c r="D75" s="10" t="s">
        <v>268</v>
      </c>
      <c r="E75" s="10" t="s">
        <v>269</v>
      </c>
      <c r="F75" s="12" t="s">
        <v>25</v>
      </c>
      <c r="G75" s="6">
        <f t="shared" si="1"/>
        <v>4.5</v>
      </c>
      <c r="H75" s="8"/>
      <c r="I75" s="8"/>
      <c r="J75" s="8"/>
      <c r="K75" s="8">
        <v>2.5</v>
      </c>
      <c r="L75" s="8"/>
      <c r="M75" s="8"/>
      <c r="N75" s="8"/>
      <c r="O75" s="8"/>
      <c r="P75" s="8"/>
      <c r="Q75" s="8"/>
      <c r="R75" s="8"/>
      <c r="S75" s="8">
        <v>2</v>
      </c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x14ac:dyDescent="0.25">
      <c r="A76" s="10" t="s">
        <v>270</v>
      </c>
      <c r="B76" s="10" t="s">
        <v>267</v>
      </c>
      <c r="C76" s="11" t="s">
        <v>667</v>
      </c>
      <c r="D76" s="10" t="s">
        <v>271</v>
      </c>
      <c r="E76" s="10" t="s">
        <v>272</v>
      </c>
      <c r="F76" s="12" t="s">
        <v>273</v>
      </c>
      <c r="G76" s="6">
        <f t="shared" si="1"/>
        <v>3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>
        <f>2+1</f>
        <v>3</v>
      </c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x14ac:dyDescent="0.25">
      <c r="A77" s="10" t="s">
        <v>274</v>
      </c>
      <c r="B77" s="10" t="s">
        <v>275</v>
      </c>
      <c r="C77" s="11" t="s">
        <v>667</v>
      </c>
      <c r="D77" s="10" t="s">
        <v>276</v>
      </c>
      <c r="E77" s="10" t="s">
        <v>277</v>
      </c>
      <c r="F77" s="12" t="s">
        <v>278</v>
      </c>
      <c r="G77" s="6">
        <f t="shared" si="1"/>
        <v>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x14ac:dyDescent="0.25">
      <c r="A78" s="10" t="s">
        <v>279</v>
      </c>
      <c r="B78" s="10" t="s">
        <v>275</v>
      </c>
      <c r="C78" s="11" t="s">
        <v>666</v>
      </c>
      <c r="D78" s="10" t="s">
        <v>206</v>
      </c>
      <c r="E78" s="10" t="s">
        <v>280</v>
      </c>
      <c r="F78" s="12" t="s">
        <v>25</v>
      </c>
      <c r="G78" s="6">
        <f t="shared" si="1"/>
        <v>3.25</v>
      </c>
      <c r="H78" s="8"/>
      <c r="I78" s="8"/>
      <c r="J78" s="8"/>
      <c r="K78" s="8"/>
      <c r="L78" s="8"/>
      <c r="M78" s="8"/>
      <c r="N78" s="8"/>
      <c r="O78" s="8"/>
      <c r="P78" s="8">
        <v>3.25</v>
      </c>
      <c r="Q78" s="8"/>
      <c r="R78" s="8"/>
      <c r="S78" s="8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x14ac:dyDescent="0.25">
      <c r="A79" s="10" t="s">
        <v>281</v>
      </c>
      <c r="B79" s="10" t="s">
        <v>282</v>
      </c>
      <c r="C79" s="11" t="s">
        <v>667</v>
      </c>
      <c r="D79" s="10" t="s">
        <v>283</v>
      </c>
      <c r="E79" s="10" t="s">
        <v>284</v>
      </c>
      <c r="F79" s="12" t="s">
        <v>211</v>
      </c>
      <c r="G79" s="6">
        <f t="shared" si="1"/>
        <v>0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x14ac:dyDescent="0.25">
      <c r="A80" s="10" t="s">
        <v>285</v>
      </c>
      <c r="B80" s="10" t="s">
        <v>282</v>
      </c>
      <c r="C80" s="11" t="s">
        <v>666</v>
      </c>
      <c r="D80" s="10" t="s">
        <v>286</v>
      </c>
      <c r="E80" s="10" t="s">
        <v>287</v>
      </c>
      <c r="F80" s="12" t="s">
        <v>288</v>
      </c>
      <c r="G80" s="6">
        <f t="shared" si="1"/>
        <v>2.75</v>
      </c>
      <c r="H80" s="8"/>
      <c r="I80" s="8"/>
      <c r="J80" s="8"/>
      <c r="K80" s="8"/>
      <c r="L80" s="8">
        <v>2.75</v>
      </c>
      <c r="M80" s="8"/>
      <c r="N80" s="8"/>
      <c r="O80" s="8"/>
      <c r="P80" s="8"/>
      <c r="Q80" s="8"/>
      <c r="R80" s="8"/>
      <c r="S80" s="8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25">
      <c r="A81" s="10" t="s">
        <v>289</v>
      </c>
      <c r="B81" s="10" t="s">
        <v>290</v>
      </c>
      <c r="C81" s="11" t="s">
        <v>666</v>
      </c>
      <c r="D81" s="10" t="s">
        <v>291</v>
      </c>
      <c r="E81" s="10" t="s">
        <v>292</v>
      </c>
      <c r="F81" s="12">
        <v>2025</v>
      </c>
      <c r="G81" s="6">
        <f t="shared" si="1"/>
        <v>10.5</v>
      </c>
      <c r="H81" s="8"/>
      <c r="I81" s="8"/>
      <c r="J81" s="8">
        <v>6</v>
      </c>
      <c r="K81" s="8">
        <v>2</v>
      </c>
      <c r="L81" s="8"/>
      <c r="M81" s="8"/>
      <c r="N81" s="8"/>
      <c r="O81" s="8"/>
      <c r="P81" s="8">
        <v>2.5</v>
      </c>
      <c r="Q81" s="8"/>
      <c r="R81" s="8"/>
      <c r="S81" s="8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25">
      <c r="A82" s="10" t="s">
        <v>293</v>
      </c>
      <c r="B82" s="10" t="s">
        <v>290</v>
      </c>
      <c r="C82" s="11" t="s">
        <v>667</v>
      </c>
      <c r="D82" s="10" t="s">
        <v>294</v>
      </c>
      <c r="E82" s="10" t="s">
        <v>248</v>
      </c>
      <c r="F82" s="12" t="s">
        <v>94</v>
      </c>
      <c r="G82" s="6">
        <f t="shared" si="1"/>
        <v>2.5</v>
      </c>
      <c r="H82" s="8"/>
      <c r="I82" s="8"/>
      <c r="J82" s="8"/>
      <c r="K82" s="8"/>
      <c r="L82" s="8"/>
      <c r="M82" s="8"/>
      <c r="N82" s="8"/>
      <c r="O82" s="8"/>
      <c r="P82" s="8">
        <v>2.5</v>
      </c>
      <c r="Q82" s="8"/>
      <c r="R82" s="8"/>
      <c r="S82" s="8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x14ac:dyDescent="0.25">
      <c r="A83" s="10" t="s">
        <v>295</v>
      </c>
      <c r="B83" s="10" t="s">
        <v>296</v>
      </c>
      <c r="C83" s="11" t="s">
        <v>666</v>
      </c>
      <c r="D83" s="10" t="s">
        <v>297</v>
      </c>
      <c r="E83" s="10" t="s">
        <v>298</v>
      </c>
      <c r="F83" s="12" t="s">
        <v>184</v>
      </c>
      <c r="G83" s="6">
        <f t="shared" si="1"/>
        <v>23</v>
      </c>
      <c r="H83" s="8"/>
      <c r="I83" s="8">
        <v>7.5</v>
      </c>
      <c r="J83" s="8"/>
      <c r="K83" s="8">
        <v>2.5</v>
      </c>
      <c r="L83" s="8">
        <v>3</v>
      </c>
      <c r="M83" s="8"/>
      <c r="N83" s="8">
        <v>7.5</v>
      </c>
      <c r="O83" s="8"/>
      <c r="P83" s="8">
        <v>2.5</v>
      </c>
      <c r="Q83" s="8"/>
      <c r="R83" s="8"/>
      <c r="S83" s="8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x14ac:dyDescent="0.25">
      <c r="A84" s="10" t="s">
        <v>299</v>
      </c>
      <c r="B84" s="10" t="s">
        <v>296</v>
      </c>
      <c r="C84" s="11" t="s">
        <v>667</v>
      </c>
      <c r="D84" s="10" t="s">
        <v>197</v>
      </c>
      <c r="E84" s="10" t="s">
        <v>300</v>
      </c>
      <c r="F84" s="12" t="s">
        <v>30</v>
      </c>
      <c r="G84" s="6">
        <f t="shared" si="1"/>
        <v>33</v>
      </c>
      <c r="H84" s="8"/>
      <c r="I84" s="8">
        <f>7.5+1+1</f>
        <v>9.5</v>
      </c>
      <c r="J84" s="8"/>
      <c r="K84" s="8">
        <v>2.5</v>
      </c>
      <c r="L84" s="8">
        <f>2.5+3+2.5</f>
        <v>8</v>
      </c>
      <c r="M84" s="8"/>
      <c r="N84" s="8">
        <v>10.5</v>
      </c>
      <c r="O84" s="8"/>
      <c r="P84" s="8">
        <v>2.5</v>
      </c>
      <c r="Q84" s="8"/>
      <c r="R84" s="8"/>
      <c r="S84" s="8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x14ac:dyDescent="0.25">
      <c r="A85" s="10" t="s">
        <v>301</v>
      </c>
      <c r="B85" s="10" t="s">
        <v>302</v>
      </c>
      <c r="C85" s="11" t="s">
        <v>666</v>
      </c>
      <c r="D85" s="10" t="s">
        <v>303</v>
      </c>
      <c r="E85" s="10" t="s">
        <v>304</v>
      </c>
      <c r="F85" s="12" t="s">
        <v>25</v>
      </c>
      <c r="G85" s="6">
        <f t="shared" si="1"/>
        <v>12</v>
      </c>
      <c r="H85" s="8"/>
      <c r="I85" s="8">
        <v>6.5</v>
      </c>
      <c r="J85" s="8"/>
      <c r="K85" s="8">
        <v>3.25</v>
      </c>
      <c r="L85" s="8">
        <v>2.25</v>
      </c>
      <c r="M85" s="8"/>
      <c r="N85" s="8"/>
      <c r="O85" s="8"/>
      <c r="P85" s="8"/>
      <c r="Q85" s="8"/>
      <c r="R85" s="8"/>
      <c r="S85" s="8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x14ac:dyDescent="0.25">
      <c r="A86" s="13" t="s">
        <v>694</v>
      </c>
      <c r="B86" s="10" t="s">
        <v>302</v>
      </c>
      <c r="C86" s="11" t="s">
        <v>667</v>
      </c>
      <c r="D86" s="13" t="s">
        <v>695</v>
      </c>
      <c r="E86" s="13" t="s">
        <v>696</v>
      </c>
      <c r="F86" s="12">
        <v>2026</v>
      </c>
      <c r="G86" s="6">
        <f t="shared" si="1"/>
        <v>17.25</v>
      </c>
      <c r="H86" s="8"/>
      <c r="I86" s="14"/>
      <c r="J86" s="14"/>
      <c r="K86" s="14"/>
      <c r="L86" s="8">
        <v>2.25</v>
      </c>
      <c r="M86" s="8"/>
      <c r="N86" s="8">
        <v>6.5</v>
      </c>
      <c r="O86" s="8">
        <v>6</v>
      </c>
      <c r="P86" s="8">
        <v>2.5</v>
      </c>
      <c r="Q86" s="8"/>
      <c r="R86" s="8"/>
      <c r="S86" s="8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x14ac:dyDescent="0.25">
      <c r="A87" s="10" t="s">
        <v>305</v>
      </c>
      <c r="B87" s="10" t="s">
        <v>306</v>
      </c>
      <c r="C87" s="11" t="s">
        <v>667</v>
      </c>
      <c r="D87" s="10" t="s">
        <v>307</v>
      </c>
      <c r="E87" s="10" t="s">
        <v>308</v>
      </c>
      <c r="F87" s="12" t="s">
        <v>309</v>
      </c>
      <c r="G87" s="6">
        <f t="shared" si="1"/>
        <v>22</v>
      </c>
      <c r="H87" s="8"/>
      <c r="I87" s="8">
        <f>7.5+1</f>
        <v>8.5</v>
      </c>
      <c r="J87" s="8"/>
      <c r="K87" s="8">
        <v>3.5</v>
      </c>
      <c r="L87" s="8">
        <v>2.5</v>
      </c>
      <c r="M87" s="8"/>
      <c r="N87" s="8">
        <v>7.5</v>
      </c>
      <c r="O87" s="8"/>
      <c r="P87" s="8"/>
      <c r="Q87" s="8"/>
      <c r="R87" s="8"/>
      <c r="S87" s="8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x14ac:dyDescent="0.25">
      <c r="A88" s="10" t="s">
        <v>310</v>
      </c>
      <c r="B88" s="10" t="s">
        <v>306</v>
      </c>
      <c r="C88" s="11" t="s">
        <v>666</v>
      </c>
      <c r="D88" s="10" t="s">
        <v>311</v>
      </c>
      <c r="E88" s="10" t="s">
        <v>312</v>
      </c>
      <c r="F88" s="12" t="s">
        <v>164</v>
      </c>
      <c r="G88" s="6">
        <f t="shared" si="1"/>
        <v>24.75</v>
      </c>
      <c r="H88" s="8"/>
      <c r="I88" s="8">
        <f>7.5+1+1</f>
        <v>9.5</v>
      </c>
      <c r="J88" s="8"/>
      <c r="K88" s="8">
        <v>3.5</v>
      </c>
      <c r="L88" s="8"/>
      <c r="M88" s="8"/>
      <c r="N88" s="8">
        <v>8.5</v>
      </c>
      <c r="O88" s="8"/>
      <c r="P88" s="8">
        <v>3.25</v>
      </c>
      <c r="Q88" s="8"/>
      <c r="R88" s="8"/>
      <c r="S88" s="8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x14ac:dyDescent="0.25">
      <c r="A89" s="10" t="s">
        <v>313</v>
      </c>
      <c r="B89" s="10" t="s">
        <v>314</v>
      </c>
      <c r="C89" s="11" t="s">
        <v>667</v>
      </c>
      <c r="D89" s="10" t="s">
        <v>315</v>
      </c>
      <c r="E89" s="10" t="s">
        <v>316</v>
      </c>
      <c r="F89" s="12" t="s">
        <v>317</v>
      </c>
      <c r="G89" s="6">
        <f t="shared" si="1"/>
        <v>6</v>
      </c>
      <c r="H89" s="8"/>
      <c r="I89" s="8"/>
      <c r="J89" s="8"/>
      <c r="K89" s="8">
        <v>3.5</v>
      </c>
      <c r="L89" s="8">
        <v>2.5</v>
      </c>
      <c r="M89" s="8"/>
      <c r="N89" s="8"/>
      <c r="O89" s="8"/>
      <c r="P89" s="8"/>
      <c r="Q89" s="8"/>
      <c r="R89" s="8"/>
      <c r="S89" s="8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x14ac:dyDescent="0.25">
      <c r="A90" s="10" t="s">
        <v>318</v>
      </c>
      <c r="B90" s="10" t="s">
        <v>314</v>
      </c>
      <c r="C90" s="11" t="s">
        <v>666</v>
      </c>
      <c r="D90" s="10" t="s">
        <v>319</v>
      </c>
      <c r="E90" s="10" t="s">
        <v>265</v>
      </c>
      <c r="F90" s="12" t="s">
        <v>76</v>
      </c>
      <c r="G90" s="6">
        <f>SUM(H90:AC90)+2</f>
        <v>5.25</v>
      </c>
      <c r="H90" s="8"/>
      <c r="I90" s="8"/>
      <c r="J90" s="8"/>
      <c r="K90" s="8" t="s">
        <v>684</v>
      </c>
      <c r="L90" s="8"/>
      <c r="M90" s="8"/>
      <c r="N90" s="8"/>
      <c r="O90" s="8"/>
      <c r="P90" s="8">
        <v>3.25</v>
      </c>
      <c r="Q90" s="8"/>
      <c r="R90" s="8"/>
      <c r="S90" s="8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x14ac:dyDescent="0.25">
      <c r="A91" s="10" t="s">
        <v>320</v>
      </c>
      <c r="B91" s="10" t="s">
        <v>44</v>
      </c>
      <c r="C91" s="11" t="s">
        <v>667</v>
      </c>
      <c r="D91" s="10" t="s">
        <v>321</v>
      </c>
      <c r="E91" s="10" t="s">
        <v>322</v>
      </c>
      <c r="F91" s="12" t="s">
        <v>211</v>
      </c>
      <c r="G91" s="6">
        <f t="shared" si="1"/>
        <v>0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x14ac:dyDescent="0.25">
      <c r="A92" s="10" t="s">
        <v>323</v>
      </c>
      <c r="B92" s="10" t="s">
        <v>44</v>
      </c>
      <c r="C92" s="11" t="s">
        <v>666</v>
      </c>
      <c r="D92" s="10" t="s">
        <v>324</v>
      </c>
      <c r="E92" s="10" t="s">
        <v>325</v>
      </c>
      <c r="F92" s="12" t="s">
        <v>25</v>
      </c>
      <c r="G92" s="6">
        <f t="shared" si="1"/>
        <v>0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x14ac:dyDescent="0.25">
      <c r="A93" s="10" t="s">
        <v>326</v>
      </c>
      <c r="B93" s="10" t="s">
        <v>327</v>
      </c>
      <c r="C93" s="11" t="s">
        <v>667</v>
      </c>
      <c r="D93" s="10" t="s">
        <v>328</v>
      </c>
      <c r="E93" s="10" t="s">
        <v>329</v>
      </c>
      <c r="F93" s="11" t="s">
        <v>715</v>
      </c>
      <c r="G93" s="6">
        <f t="shared" si="1"/>
        <v>8.5</v>
      </c>
      <c r="H93" s="8"/>
      <c r="I93" s="8"/>
      <c r="J93" s="8"/>
      <c r="K93" s="8"/>
      <c r="L93" s="8"/>
      <c r="M93" s="8"/>
      <c r="N93" s="8"/>
      <c r="O93" s="8">
        <v>6</v>
      </c>
      <c r="P93" s="8">
        <v>2.5</v>
      </c>
      <c r="Q93" s="8"/>
      <c r="R93" s="8"/>
      <c r="S93" s="8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x14ac:dyDescent="0.25">
      <c r="A94" s="10" t="s">
        <v>330</v>
      </c>
      <c r="B94" s="10" t="s">
        <v>327</v>
      </c>
      <c r="C94" s="11" t="s">
        <v>666</v>
      </c>
      <c r="D94" s="10" t="s">
        <v>331</v>
      </c>
      <c r="E94" s="10" t="s">
        <v>332</v>
      </c>
      <c r="F94" s="12" t="s">
        <v>333</v>
      </c>
      <c r="G94" s="6">
        <f t="shared" si="1"/>
        <v>0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x14ac:dyDescent="0.25">
      <c r="A95" s="10" t="s">
        <v>334</v>
      </c>
      <c r="B95" s="10" t="s">
        <v>335</v>
      </c>
      <c r="C95" s="11" t="s">
        <v>667</v>
      </c>
      <c r="D95" s="10" t="s">
        <v>336</v>
      </c>
      <c r="E95" s="10" t="s">
        <v>337</v>
      </c>
      <c r="F95" s="12">
        <v>2025</v>
      </c>
      <c r="G95" s="6">
        <f t="shared" si="1"/>
        <v>6</v>
      </c>
      <c r="H95" s="8"/>
      <c r="I95" s="8"/>
      <c r="J95" s="8">
        <v>6</v>
      </c>
      <c r="K95" s="8"/>
      <c r="L95" s="8"/>
      <c r="M95" s="8"/>
      <c r="N95" s="8"/>
      <c r="O95" s="8"/>
      <c r="P95" s="8"/>
      <c r="Q95" s="8"/>
      <c r="R95" s="8"/>
      <c r="S95" s="8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x14ac:dyDescent="0.25">
      <c r="A96" s="10" t="s">
        <v>338</v>
      </c>
      <c r="B96" s="10" t="s">
        <v>335</v>
      </c>
      <c r="C96" s="11" t="s">
        <v>666</v>
      </c>
      <c r="D96" s="10" t="s">
        <v>339</v>
      </c>
      <c r="E96" s="10" t="s">
        <v>340</v>
      </c>
      <c r="F96" s="12" t="s">
        <v>19</v>
      </c>
      <c r="G96" s="6">
        <f t="shared" si="1"/>
        <v>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x14ac:dyDescent="0.25">
      <c r="A97" s="10" t="s">
        <v>341</v>
      </c>
      <c r="B97" s="10" t="s">
        <v>342</v>
      </c>
      <c r="C97" s="11" t="s">
        <v>667</v>
      </c>
      <c r="D97" s="10" t="s">
        <v>343</v>
      </c>
      <c r="E97" s="10" t="s">
        <v>344</v>
      </c>
      <c r="F97" s="12" t="s">
        <v>50</v>
      </c>
      <c r="G97" s="6">
        <f t="shared" si="1"/>
        <v>21.25</v>
      </c>
      <c r="H97" s="8"/>
      <c r="I97" s="8">
        <f>7.5+0.75</f>
        <v>8.25</v>
      </c>
      <c r="J97" s="8"/>
      <c r="K97" s="8"/>
      <c r="L97" s="8">
        <v>2.5</v>
      </c>
      <c r="M97" s="8"/>
      <c r="N97" s="8">
        <v>8</v>
      </c>
      <c r="O97" s="8"/>
      <c r="P97" s="8">
        <v>2.5</v>
      </c>
      <c r="Q97" s="8"/>
      <c r="R97" s="8"/>
      <c r="S97" s="8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x14ac:dyDescent="0.25">
      <c r="A98" s="10" t="s">
        <v>345</v>
      </c>
      <c r="B98" s="10" t="s">
        <v>342</v>
      </c>
      <c r="C98" s="11" t="s">
        <v>666</v>
      </c>
      <c r="D98" s="10" t="s">
        <v>346</v>
      </c>
      <c r="E98" s="10" t="s">
        <v>347</v>
      </c>
      <c r="F98" s="12" t="s">
        <v>24</v>
      </c>
      <c r="G98" s="6">
        <f t="shared" si="1"/>
        <v>7.5</v>
      </c>
      <c r="H98" s="8"/>
      <c r="I98" s="8"/>
      <c r="J98" s="8"/>
      <c r="K98" s="8">
        <v>2.5</v>
      </c>
      <c r="L98" s="8">
        <v>2.5</v>
      </c>
      <c r="M98" s="8"/>
      <c r="N98" s="8"/>
      <c r="O98" s="8"/>
      <c r="P98" s="8">
        <v>2.5</v>
      </c>
      <c r="Q98" s="8"/>
      <c r="R98" s="8"/>
      <c r="S98" s="8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x14ac:dyDescent="0.25">
      <c r="A99" s="10" t="s">
        <v>348</v>
      </c>
      <c r="B99" s="10" t="s">
        <v>349</v>
      </c>
      <c r="C99" s="11" t="s">
        <v>666</v>
      </c>
      <c r="D99" s="10" t="s">
        <v>350</v>
      </c>
      <c r="E99" s="10" t="s">
        <v>351</v>
      </c>
      <c r="F99" s="12" t="s">
        <v>352</v>
      </c>
      <c r="G99" s="6">
        <f t="shared" si="1"/>
        <v>15</v>
      </c>
      <c r="H99" s="8"/>
      <c r="I99" s="8">
        <f>7.5+0.75</f>
        <v>8.25</v>
      </c>
      <c r="J99" s="8"/>
      <c r="K99" s="8">
        <v>3.5</v>
      </c>
      <c r="L99" s="8"/>
      <c r="M99" s="8"/>
      <c r="N99" s="8"/>
      <c r="O99" s="8"/>
      <c r="P99" s="8">
        <v>3.25</v>
      </c>
      <c r="Q99" s="8"/>
      <c r="R99" s="8"/>
      <c r="S99" s="8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x14ac:dyDescent="0.25">
      <c r="A100" s="10" t="s">
        <v>353</v>
      </c>
      <c r="B100" s="10" t="s">
        <v>349</v>
      </c>
      <c r="C100" s="11" t="s">
        <v>667</v>
      </c>
      <c r="D100" s="10" t="s">
        <v>354</v>
      </c>
      <c r="E100" s="10" t="s">
        <v>355</v>
      </c>
      <c r="F100" s="12" t="s">
        <v>356</v>
      </c>
      <c r="G100" s="6">
        <f t="shared" si="1"/>
        <v>0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x14ac:dyDescent="0.25">
      <c r="A101" s="10" t="s">
        <v>357</v>
      </c>
      <c r="B101" s="10" t="s">
        <v>358</v>
      </c>
      <c r="C101" s="11" t="s">
        <v>667</v>
      </c>
      <c r="D101" s="10" t="s">
        <v>359</v>
      </c>
      <c r="E101" s="10" t="s">
        <v>360</v>
      </c>
      <c r="F101" s="12" t="s">
        <v>179</v>
      </c>
      <c r="G101" s="6">
        <f t="shared" si="1"/>
        <v>0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x14ac:dyDescent="0.25">
      <c r="A102" s="10" t="s">
        <v>361</v>
      </c>
      <c r="B102" s="10" t="s">
        <v>358</v>
      </c>
      <c r="C102" s="11" t="s">
        <v>666</v>
      </c>
      <c r="D102" s="10" t="s">
        <v>362</v>
      </c>
      <c r="E102" s="10" t="s">
        <v>363</v>
      </c>
      <c r="F102" s="12" t="s">
        <v>184</v>
      </c>
      <c r="G102" s="6">
        <f t="shared" si="1"/>
        <v>20.5</v>
      </c>
      <c r="H102" s="8"/>
      <c r="I102" s="8">
        <v>7.5</v>
      </c>
      <c r="J102" s="8"/>
      <c r="K102" s="8">
        <v>3.25</v>
      </c>
      <c r="L102" s="8"/>
      <c r="M102" s="8"/>
      <c r="N102" s="8">
        <v>7.5</v>
      </c>
      <c r="O102" s="8"/>
      <c r="P102" s="8">
        <v>2.25</v>
      </c>
      <c r="Q102" s="8"/>
      <c r="R102" s="8"/>
      <c r="S102" s="8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x14ac:dyDescent="0.25">
      <c r="A103" s="10" t="s">
        <v>364</v>
      </c>
      <c r="B103" s="10" t="s">
        <v>248</v>
      </c>
      <c r="C103" s="11" t="s">
        <v>667</v>
      </c>
      <c r="D103" s="10" t="s">
        <v>365</v>
      </c>
      <c r="E103" s="10" t="s">
        <v>366</v>
      </c>
      <c r="F103" s="12" t="s">
        <v>103</v>
      </c>
      <c r="G103" s="6">
        <f t="shared" si="1"/>
        <v>4.5</v>
      </c>
      <c r="H103" s="8"/>
      <c r="I103" s="8"/>
      <c r="J103" s="8"/>
      <c r="K103" s="8">
        <v>2</v>
      </c>
      <c r="L103" s="8"/>
      <c r="M103" s="8"/>
      <c r="N103" s="8"/>
      <c r="O103" s="8"/>
      <c r="P103" s="8">
        <v>2.5</v>
      </c>
      <c r="Q103" s="8"/>
      <c r="R103" s="8"/>
      <c r="S103" s="8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x14ac:dyDescent="0.25">
      <c r="A104" s="10" t="s">
        <v>367</v>
      </c>
      <c r="B104" s="10" t="s">
        <v>248</v>
      </c>
      <c r="C104" s="11" t="s">
        <v>666</v>
      </c>
      <c r="D104" s="10" t="s">
        <v>368</v>
      </c>
      <c r="E104" s="10" t="s">
        <v>369</v>
      </c>
      <c r="F104" s="12" t="s">
        <v>30</v>
      </c>
      <c r="G104" s="6">
        <f t="shared" si="1"/>
        <v>2.5</v>
      </c>
      <c r="H104" s="8"/>
      <c r="I104" s="8"/>
      <c r="J104" s="8"/>
      <c r="K104" s="8"/>
      <c r="L104" s="8">
        <v>2.5</v>
      </c>
      <c r="M104" s="8"/>
      <c r="N104" s="8"/>
      <c r="O104" s="8"/>
      <c r="P104" s="8"/>
      <c r="Q104" s="8"/>
      <c r="R104" s="8"/>
      <c r="S104" s="8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x14ac:dyDescent="0.25">
      <c r="A105" s="10" t="s">
        <v>370</v>
      </c>
      <c r="B105" s="10" t="s">
        <v>264</v>
      </c>
      <c r="C105" s="11" t="s">
        <v>666</v>
      </c>
      <c r="D105" s="10" t="s">
        <v>371</v>
      </c>
      <c r="E105" s="10" t="s">
        <v>372</v>
      </c>
      <c r="F105" s="12" t="s">
        <v>373</v>
      </c>
      <c r="G105" s="6">
        <f t="shared" si="1"/>
        <v>0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x14ac:dyDescent="0.25">
      <c r="A106" s="10" t="s">
        <v>374</v>
      </c>
      <c r="B106" s="10" t="s">
        <v>264</v>
      </c>
      <c r="C106" s="11" t="s">
        <v>667</v>
      </c>
      <c r="D106" s="10" t="s">
        <v>63</v>
      </c>
      <c r="E106" s="10" t="s">
        <v>375</v>
      </c>
      <c r="F106" s="12" t="s">
        <v>376</v>
      </c>
      <c r="G106" s="6">
        <f t="shared" si="1"/>
        <v>0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x14ac:dyDescent="0.25">
      <c r="A107" s="10" t="s">
        <v>377</v>
      </c>
      <c r="B107" s="10" t="s">
        <v>123</v>
      </c>
      <c r="C107" s="11" t="s">
        <v>667</v>
      </c>
      <c r="D107" s="10" t="s">
        <v>378</v>
      </c>
      <c r="E107" s="10" t="s">
        <v>379</v>
      </c>
      <c r="F107" s="12" t="s">
        <v>380</v>
      </c>
      <c r="G107" s="6">
        <f t="shared" si="1"/>
        <v>4.5</v>
      </c>
      <c r="H107" s="8"/>
      <c r="I107" s="8"/>
      <c r="J107" s="8"/>
      <c r="K107" s="8">
        <v>2</v>
      </c>
      <c r="L107" s="8"/>
      <c r="M107" s="8"/>
      <c r="N107" s="8"/>
      <c r="O107" s="8"/>
      <c r="P107" s="8">
        <v>2.5</v>
      </c>
      <c r="Q107" s="8"/>
      <c r="R107" s="8"/>
      <c r="S107" s="8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x14ac:dyDescent="0.25">
      <c r="A108" s="10" t="s">
        <v>381</v>
      </c>
      <c r="B108" s="10" t="s">
        <v>123</v>
      </c>
      <c r="C108" s="11" t="s">
        <v>666</v>
      </c>
      <c r="D108" s="10" t="s">
        <v>382</v>
      </c>
      <c r="E108" s="10" t="s">
        <v>379</v>
      </c>
      <c r="F108" s="12" t="s">
        <v>164</v>
      </c>
      <c r="G108" s="6">
        <f t="shared" si="1"/>
        <v>0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x14ac:dyDescent="0.25">
      <c r="A109" s="10" t="s">
        <v>383</v>
      </c>
      <c r="B109" s="10" t="s">
        <v>384</v>
      </c>
      <c r="C109" s="11" t="s">
        <v>667</v>
      </c>
      <c r="D109" s="10" t="s">
        <v>385</v>
      </c>
      <c r="E109" s="10" t="s">
        <v>386</v>
      </c>
      <c r="F109" s="12" t="s">
        <v>179</v>
      </c>
      <c r="G109" s="6">
        <f t="shared" si="1"/>
        <v>2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>
        <v>2</v>
      </c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x14ac:dyDescent="0.25">
      <c r="A110" s="10" t="s">
        <v>387</v>
      </c>
      <c r="B110" s="10" t="s">
        <v>384</v>
      </c>
      <c r="C110" s="11" t="s">
        <v>666</v>
      </c>
      <c r="D110" s="10" t="s">
        <v>388</v>
      </c>
      <c r="E110" s="10" t="s">
        <v>389</v>
      </c>
      <c r="F110" s="12">
        <v>2025</v>
      </c>
      <c r="G110" s="6">
        <f t="shared" si="1"/>
        <v>6</v>
      </c>
      <c r="H110" s="8"/>
      <c r="I110" s="8"/>
      <c r="J110" s="8">
        <v>6</v>
      </c>
      <c r="K110" s="8"/>
      <c r="L110" s="8"/>
      <c r="M110" s="8"/>
      <c r="N110" s="8"/>
      <c r="O110" s="8"/>
      <c r="P110" s="8"/>
      <c r="Q110" s="8"/>
      <c r="R110" s="8"/>
      <c r="S110" s="8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x14ac:dyDescent="0.25">
      <c r="A111" s="10" t="s">
        <v>390</v>
      </c>
      <c r="B111" s="10" t="s">
        <v>391</v>
      </c>
      <c r="C111" s="11" t="s">
        <v>666</v>
      </c>
      <c r="D111" s="10" t="s">
        <v>365</v>
      </c>
      <c r="E111" s="10" t="s">
        <v>392</v>
      </c>
      <c r="F111" s="12" t="s">
        <v>393</v>
      </c>
      <c r="G111" s="6">
        <f t="shared" si="1"/>
        <v>21.25</v>
      </c>
      <c r="H111" s="8"/>
      <c r="I111" s="8">
        <v>7.5</v>
      </c>
      <c r="J111" s="8"/>
      <c r="K111" s="8">
        <v>3.5</v>
      </c>
      <c r="L111" s="8">
        <v>2.5</v>
      </c>
      <c r="M111" s="8"/>
      <c r="N111" s="8">
        <v>7.5</v>
      </c>
      <c r="O111" s="8"/>
      <c r="P111" s="8"/>
      <c r="Q111" s="8"/>
      <c r="R111" s="8"/>
      <c r="S111" s="8">
        <v>0.25</v>
      </c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30" x14ac:dyDescent="0.25">
      <c r="A112" s="10" t="s">
        <v>394</v>
      </c>
      <c r="B112" s="10" t="s">
        <v>391</v>
      </c>
      <c r="C112" s="11" t="s">
        <v>667</v>
      </c>
      <c r="D112" s="10" t="s">
        <v>395</v>
      </c>
      <c r="E112" s="10" t="s">
        <v>396</v>
      </c>
      <c r="F112" s="11" t="s">
        <v>711</v>
      </c>
      <c r="G112" s="6">
        <f t="shared" si="1"/>
        <v>23.75</v>
      </c>
      <c r="H112" s="8"/>
      <c r="I112" s="8">
        <v>6.5</v>
      </c>
      <c r="J112" s="8"/>
      <c r="K112" s="8">
        <v>3.5</v>
      </c>
      <c r="L112" s="8"/>
      <c r="M112" s="8"/>
      <c r="N112" s="8">
        <v>7.5</v>
      </c>
      <c r="O112" s="8">
        <v>6</v>
      </c>
      <c r="P112" s="8"/>
      <c r="Q112" s="8"/>
      <c r="R112" s="8"/>
      <c r="S112" s="8">
        <v>0.25</v>
      </c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x14ac:dyDescent="0.25">
      <c r="A113" s="10" t="s">
        <v>397</v>
      </c>
      <c r="B113" s="10" t="s">
        <v>398</v>
      </c>
      <c r="C113" s="11" t="s">
        <v>667</v>
      </c>
      <c r="D113" s="10" t="s">
        <v>88</v>
      </c>
      <c r="E113" s="10" t="s">
        <v>399</v>
      </c>
      <c r="F113" s="12">
        <v>2025</v>
      </c>
      <c r="G113" s="6">
        <f t="shared" si="1"/>
        <v>6</v>
      </c>
      <c r="H113" s="8"/>
      <c r="I113" s="8"/>
      <c r="J113" s="8">
        <v>6</v>
      </c>
      <c r="K113" s="8"/>
      <c r="L113" s="8"/>
      <c r="M113" s="8"/>
      <c r="N113" s="8"/>
      <c r="O113" s="8"/>
      <c r="P113" s="8"/>
      <c r="Q113" s="8"/>
      <c r="R113" s="8"/>
      <c r="S113" s="8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x14ac:dyDescent="0.25">
      <c r="A114" s="10" t="s">
        <v>400</v>
      </c>
      <c r="B114" s="10" t="s">
        <v>398</v>
      </c>
      <c r="C114" s="11" t="s">
        <v>666</v>
      </c>
      <c r="D114" s="10" t="s">
        <v>401</v>
      </c>
      <c r="E114" s="10" t="s">
        <v>402</v>
      </c>
      <c r="F114" s="11" t="s">
        <v>676</v>
      </c>
      <c r="G114" s="6">
        <f t="shared" si="1"/>
        <v>21</v>
      </c>
      <c r="H114" s="8"/>
      <c r="I114" s="8">
        <f>5.5+1</f>
        <v>6.5</v>
      </c>
      <c r="J114" s="8">
        <v>6</v>
      </c>
      <c r="K114" s="8"/>
      <c r="L114" s="8">
        <v>2.5</v>
      </c>
      <c r="M114" s="8"/>
      <c r="N114" s="8">
        <v>6</v>
      </c>
      <c r="O114" s="8"/>
      <c r="P114" s="8"/>
      <c r="Q114" s="8"/>
      <c r="R114" s="8"/>
      <c r="S114" s="8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x14ac:dyDescent="0.25">
      <c r="A115" s="10" t="s">
        <v>403</v>
      </c>
      <c r="B115" s="10" t="s">
        <v>404</v>
      </c>
      <c r="C115" s="11" t="s">
        <v>666</v>
      </c>
      <c r="D115" s="10" t="s">
        <v>405</v>
      </c>
      <c r="E115" s="10" t="s">
        <v>406</v>
      </c>
      <c r="F115" s="12" t="s">
        <v>288</v>
      </c>
      <c r="G115" s="6">
        <f t="shared" si="1"/>
        <v>6.25</v>
      </c>
      <c r="H115" s="8"/>
      <c r="I115" s="8"/>
      <c r="J115" s="8"/>
      <c r="K115" s="8">
        <v>2.5</v>
      </c>
      <c r="L115" s="8">
        <v>1.75</v>
      </c>
      <c r="M115" s="8"/>
      <c r="N115" s="8"/>
      <c r="O115" s="8"/>
      <c r="P115" s="8">
        <v>2</v>
      </c>
      <c r="Q115" s="8"/>
      <c r="R115" s="8"/>
      <c r="S115" s="8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x14ac:dyDescent="0.25">
      <c r="A116" s="10" t="s">
        <v>407</v>
      </c>
      <c r="B116" s="10" t="s">
        <v>404</v>
      </c>
      <c r="C116" s="11" t="s">
        <v>667</v>
      </c>
      <c r="D116" s="10" t="s">
        <v>408</v>
      </c>
      <c r="E116" s="10" t="s">
        <v>409</v>
      </c>
      <c r="F116" s="12" t="s">
        <v>211</v>
      </c>
      <c r="G116" s="6">
        <f t="shared" si="1"/>
        <v>2.5</v>
      </c>
      <c r="H116" s="8"/>
      <c r="I116" s="8"/>
      <c r="J116" s="8"/>
      <c r="K116" s="8">
        <v>2.5</v>
      </c>
      <c r="L116" s="8"/>
      <c r="M116" s="8"/>
      <c r="N116" s="8"/>
      <c r="O116" s="8"/>
      <c r="P116" s="8"/>
      <c r="Q116" s="8"/>
      <c r="R116" s="8"/>
      <c r="S116" s="8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x14ac:dyDescent="0.25">
      <c r="A117" s="10" t="s">
        <v>410</v>
      </c>
      <c r="B117" s="10" t="s">
        <v>411</v>
      </c>
      <c r="C117" s="11" t="s">
        <v>667</v>
      </c>
      <c r="D117" s="10" t="s">
        <v>350</v>
      </c>
      <c r="E117" s="10" t="s">
        <v>412</v>
      </c>
      <c r="F117" s="12" t="s">
        <v>134</v>
      </c>
      <c r="G117" s="6">
        <f t="shared" si="1"/>
        <v>0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x14ac:dyDescent="0.25">
      <c r="A118" s="10" t="s">
        <v>413</v>
      </c>
      <c r="B118" s="10" t="s">
        <v>411</v>
      </c>
      <c r="C118" s="11" t="s">
        <v>666</v>
      </c>
      <c r="D118" s="10" t="s">
        <v>414</v>
      </c>
      <c r="E118" s="10" t="s">
        <v>415</v>
      </c>
      <c r="F118" s="12">
        <v>2025</v>
      </c>
      <c r="G118" s="6">
        <f t="shared" si="1"/>
        <v>16.25</v>
      </c>
      <c r="H118" s="8"/>
      <c r="I118" s="8"/>
      <c r="J118" s="8" t="s">
        <v>681</v>
      </c>
      <c r="K118" s="8">
        <v>3.5</v>
      </c>
      <c r="L118" s="8">
        <v>2.5</v>
      </c>
      <c r="M118" s="8"/>
      <c r="N118" s="8">
        <v>7</v>
      </c>
      <c r="O118" s="8"/>
      <c r="P118" s="8">
        <v>3.25</v>
      </c>
      <c r="Q118" s="8"/>
      <c r="R118" s="8"/>
      <c r="S118" s="8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x14ac:dyDescent="0.25">
      <c r="A119" s="13" t="s">
        <v>689</v>
      </c>
      <c r="B119" s="10" t="s">
        <v>416</v>
      </c>
      <c r="C119" s="11" t="s">
        <v>667</v>
      </c>
      <c r="D119" s="13" t="s">
        <v>687</v>
      </c>
      <c r="E119" s="13" t="s">
        <v>688</v>
      </c>
      <c r="F119" s="12">
        <v>2026</v>
      </c>
      <c r="G119" s="6">
        <f t="shared" si="1"/>
        <v>10.5</v>
      </c>
      <c r="H119" s="14"/>
      <c r="I119" s="14"/>
      <c r="J119" s="14"/>
      <c r="K119" s="14"/>
      <c r="L119" s="8"/>
      <c r="M119" s="8">
        <v>2</v>
      </c>
      <c r="N119" s="8"/>
      <c r="O119" s="8">
        <v>6</v>
      </c>
      <c r="P119" s="8">
        <v>2.5</v>
      </c>
      <c r="Q119" s="8"/>
      <c r="R119" s="8"/>
      <c r="S119" s="8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x14ac:dyDescent="0.25">
      <c r="A120" s="10" t="s">
        <v>417</v>
      </c>
      <c r="B120" s="10" t="s">
        <v>416</v>
      </c>
      <c r="C120" s="11" t="s">
        <v>666</v>
      </c>
      <c r="D120" s="10" t="s">
        <v>255</v>
      </c>
      <c r="E120" s="10" t="s">
        <v>418</v>
      </c>
      <c r="F120" s="12">
        <v>2025</v>
      </c>
      <c r="G120" s="6">
        <f t="shared" si="1"/>
        <v>28.25</v>
      </c>
      <c r="H120" s="8"/>
      <c r="I120" s="8">
        <f>7.5+2+0.75+1</f>
        <v>11.25</v>
      </c>
      <c r="J120" s="8">
        <v>6</v>
      </c>
      <c r="K120" s="8"/>
      <c r="L120" s="8"/>
      <c r="M120" s="8"/>
      <c r="N120" s="8">
        <v>7</v>
      </c>
      <c r="O120" s="8"/>
      <c r="P120" s="8">
        <v>4</v>
      </c>
      <c r="Q120" s="8"/>
      <c r="R120" s="8"/>
      <c r="S120" s="8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x14ac:dyDescent="0.25">
      <c r="A121" s="10" t="s">
        <v>419</v>
      </c>
      <c r="B121" s="10" t="s">
        <v>255</v>
      </c>
      <c r="C121" s="11" t="s">
        <v>667</v>
      </c>
      <c r="D121" s="10" t="s">
        <v>420</v>
      </c>
      <c r="E121" s="10" t="s">
        <v>421</v>
      </c>
      <c r="F121" s="12" t="s">
        <v>134</v>
      </c>
      <c r="G121" s="6">
        <f t="shared" si="1"/>
        <v>8.5</v>
      </c>
      <c r="H121" s="8"/>
      <c r="I121" s="8"/>
      <c r="J121" s="8"/>
      <c r="K121" s="8">
        <v>3.5</v>
      </c>
      <c r="L121" s="8">
        <v>2.5</v>
      </c>
      <c r="M121" s="8">
        <v>2.5</v>
      </c>
      <c r="N121" s="8"/>
      <c r="O121" s="8"/>
      <c r="P121" s="8"/>
      <c r="Q121" s="8"/>
      <c r="R121" s="8"/>
      <c r="S121" s="8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x14ac:dyDescent="0.25">
      <c r="A122" s="10" t="s">
        <v>422</v>
      </c>
      <c r="B122" s="10" t="s">
        <v>255</v>
      </c>
      <c r="C122" s="11" t="s">
        <v>666</v>
      </c>
      <c r="D122" s="10" t="s">
        <v>423</v>
      </c>
      <c r="E122" s="10" t="s">
        <v>424</v>
      </c>
      <c r="F122" s="12" t="s">
        <v>25</v>
      </c>
      <c r="G122" s="6">
        <f t="shared" si="1"/>
        <v>11.75</v>
      </c>
      <c r="H122" s="8"/>
      <c r="I122" s="8"/>
      <c r="J122" s="8"/>
      <c r="K122" s="8">
        <v>3.5</v>
      </c>
      <c r="L122" s="8">
        <v>2.5</v>
      </c>
      <c r="M122" s="8">
        <v>2.5</v>
      </c>
      <c r="N122" s="8"/>
      <c r="O122" s="8"/>
      <c r="P122" s="8">
        <v>3.25</v>
      </c>
      <c r="Q122" s="8"/>
      <c r="R122" s="8"/>
      <c r="S122" s="8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 x14ac:dyDescent="0.25">
      <c r="A123" s="10" t="s">
        <v>425</v>
      </c>
      <c r="B123" s="10" t="s">
        <v>426</v>
      </c>
      <c r="C123" s="11" t="s">
        <v>666</v>
      </c>
      <c r="D123" s="10" t="s">
        <v>382</v>
      </c>
      <c r="E123" s="10" t="s">
        <v>427</v>
      </c>
      <c r="F123" s="12" t="s">
        <v>184</v>
      </c>
      <c r="G123" s="6">
        <f t="shared" si="1"/>
        <v>13.25</v>
      </c>
      <c r="H123" s="8"/>
      <c r="I123" s="8">
        <f>5.5+0.75</f>
        <v>6.25</v>
      </c>
      <c r="J123" s="8"/>
      <c r="K123" s="8"/>
      <c r="L123" s="8">
        <v>3</v>
      </c>
      <c r="M123" s="8"/>
      <c r="N123" s="8"/>
      <c r="O123" s="8"/>
      <c r="P123" s="8">
        <v>2.5</v>
      </c>
      <c r="Q123" s="8"/>
      <c r="R123" s="8"/>
      <c r="S123" s="8">
        <v>1.5</v>
      </c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x14ac:dyDescent="0.25">
      <c r="A124" s="13" t="s">
        <v>698</v>
      </c>
      <c r="B124" s="10" t="s">
        <v>426</v>
      </c>
      <c r="C124" s="11" t="s">
        <v>667</v>
      </c>
      <c r="D124" s="13" t="s">
        <v>699</v>
      </c>
      <c r="E124" s="13" t="s">
        <v>700</v>
      </c>
      <c r="F124" s="12">
        <v>2026</v>
      </c>
      <c r="G124" s="6">
        <f t="shared" si="1"/>
        <v>7.5</v>
      </c>
      <c r="H124" s="15"/>
      <c r="I124" s="15"/>
      <c r="J124" s="15"/>
      <c r="K124" s="15"/>
      <c r="L124" s="8"/>
      <c r="M124" s="8"/>
      <c r="N124" s="8"/>
      <c r="O124" s="8">
        <v>6</v>
      </c>
      <c r="P124" s="8"/>
      <c r="Q124" s="8"/>
      <c r="R124" s="8"/>
      <c r="S124" s="8">
        <v>1.5</v>
      </c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x14ac:dyDescent="0.25">
      <c r="A125" s="10" t="s">
        <v>428</v>
      </c>
      <c r="B125" s="10" t="s">
        <v>429</v>
      </c>
      <c r="C125" s="11" t="s">
        <v>667</v>
      </c>
      <c r="D125" s="10" t="s">
        <v>238</v>
      </c>
      <c r="E125" s="10" t="s">
        <v>430</v>
      </c>
      <c r="F125" s="12" t="s">
        <v>164</v>
      </c>
      <c r="G125" s="6">
        <f t="shared" si="1"/>
        <v>0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x14ac:dyDescent="0.25">
      <c r="A126" s="10" t="s">
        <v>431</v>
      </c>
      <c r="B126" s="10" t="s">
        <v>429</v>
      </c>
      <c r="C126" s="11" t="s">
        <v>666</v>
      </c>
      <c r="D126" s="10" t="s">
        <v>432</v>
      </c>
      <c r="E126" s="10" t="s">
        <v>433</v>
      </c>
      <c r="F126" s="12" t="s">
        <v>184</v>
      </c>
      <c r="G126" s="6">
        <f t="shared" si="1"/>
        <v>0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x14ac:dyDescent="0.25">
      <c r="A127" s="10" t="s">
        <v>434</v>
      </c>
      <c r="B127" s="10" t="s">
        <v>435</v>
      </c>
      <c r="C127" s="11" t="s">
        <v>667</v>
      </c>
      <c r="D127" s="10" t="s">
        <v>436</v>
      </c>
      <c r="E127" s="10" t="s">
        <v>437</v>
      </c>
      <c r="F127" s="11" t="s">
        <v>717</v>
      </c>
      <c r="G127" s="6">
        <f t="shared" si="1"/>
        <v>6</v>
      </c>
      <c r="H127" s="8"/>
      <c r="I127" s="8"/>
      <c r="J127" s="8"/>
      <c r="K127" s="8"/>
      <c r="L127" s="8"/>
      <c r="M127" s="8"/>
      <c r="N127" s="8"/>
      <c r="O127" s="8">
        <v>6</v>
      </c>
      <c r="P127" s="8"/>
      <c r="Q127" s="8"/>
      <c r="R127" s="8"/>
      <c r="S127" s="8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x14ac:dyDescent="0.25">
      <c r="A128" s="10" t="s">
        <v>438</v>
      </c>
      <c r="B128" s="10" t="s">
        <v>435</v>
      </c>
      <c r="C128" s="11" t="s">
        <v>666</v>
      </c>
      <c r="D128" s="10" t="s">
        <v>439</v>
      </c>
      <c r="E128" s="10" t="s">
        <v>440</v>
      </c>
      <c r="F128" s="12">
        <v>2025</v>
      </c>
      <c r="G128" s="6">
        <f t="shared" si="1"/>
        <v>11.5</v>
      </c>
      <c r="H128" s="8"/>
      <c r="I128" s="8">
        <v>5.5</v>
      </c>
      <c r="J128" s="8">
        <v>6</v>
      </c>
      <c r="K128" s="8"/>
      <c r="L128" s="8"/>
      <c r="M128" s="8"/>
      <c r="N128" s="8"/>
      <c r="O128" s="8"/>
      <c r="P128" s="8"/>
      <c r="Q128" s="8"/>
      <c r="R128" s="8"/>
      <c r="S128" s="8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x14ac:dyDescent="0.25">
      <c r="A129" s="10" t="s">
        <v>441</v>
      </c>
      <c r="B129" s="10" t="s">
        <v>442</v>
      </c>
      <c r="C129" s="11" t="s">
        <v>666</v>
      </c>
      <c r="D129" s="10" t="s">
        <v>443</v>
      </c>
      <c r="E129" s="10" t="s">
        <v>444</v>
      </c>
      <c r="F129" s="12" t="s">
        <v>25</v>
      </c>
      <c r="G129" s="6">
        <f t="shared" si="1"/>
        <v>22</v>
      </c>
      <c r="H129" s="8"/>
      <c r="I129" s="8">
        <v>7.5</v>
      </c>
      <c r="J129" s="8"/>
      <c r="K129" s="8">
        <v>2</v>
      </c>
      <c r="L129" s="8">
        <v>2.5</v>
      </c>
      <c r="M129" s="8"/>
      <c r="N129" s="8">
        <v>7.5</v>
      </c>
      <c r="O129" s="8"/>
      <c r="P129" s="8">
        <v>2.5</v>
      </c>
      <c r="Q129" s="8"/>
      <c r="R129" s="8"/>
      <c r="S129" s="8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x14ac:dyDescent="0.25">
      <c r="A130" s="10" t="s">
        <v>445</v>
      </c>
      <c r="B130" s="10" t="s">
        <v>442</v>
      </c>
      <c r="C130" s="11" t="s">
        <v>667</v>
      </c>
      <c r="D130" s="10" t="s">
        <v>446</v>
      </c>
      <c r="E130" s="10" t="s">
        <v>447</v>
      </c>
      <c r="F130" s="12">
        <v>2026</v>
      </c>
      <c r="G130" s="6">
        <f t="shared" si="1"/>
        <v>8.5</v>
      </c>
      <c r="H130" s="8"/>
      <c r="I130" s="8"/>
      <c r="J130" s="8"/>
      <c r="K130" s="8"/>
      <c r="L130" s="8">
        <v>2.5</v>
      </c>
      <c r="M130" s="8"/>
      <c r="N130" s="8"/>
      <c r="O130" s="8">
        <v>6</v>
      </c>
      <c r="P130" s="8"/>
      <c r="Q130" s="8"/>
      <c r="R130" s="8"/>
      <c r="S130" s="8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x14ac:dyDescent="0.25">
      <c r="A131" s="10" t="s">
        <v>448</v>
      </c>
      <c r="B131" s="10" t="s">
        <v>449</v>
      </c>
      <c r="C131" s="11" t="s">
        <v>667</v>
      </c>
      <c r="D131" s="10" t="s">
        <v>96</v>
      </c>
      <c r="E131" s="10" t="s">
        <v>450</v>
      </c>
      <c r="F131" s="12" t="s">
        <v>45</v>
      </c>
      <c r="G131" s="6">
        <f t="shared" si="1"/>
        <v>15.25</v>
      </c>
      <c r="H131" s="8"/>
      <c r="I131" s="8"/>
      <c r="J131" s="8"/>
      <c r="K131" s="8">
        <v>2.5</v>
      </c>
      <c r="L131" s="8">
        <v>2.5</v>
      </c>
      <c r="M131" s="8">
        <v>0.25</v>
      </c>
      <c r="N131" s="8">
        <v>7.5</v>
      </c>
      <c r="O131" s="8"/>
      <c r="P131" s="8">
        <v>2.5</v>
      </c>
      <c r="Q131" s="8"/>
      <c r="R131" s="8"/>
      <c r="S131" s="8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x14ac:dyDescent="0.25">
      <c r="A132" s="10" t="s">
        <v>451</v>
      </c>
      <c r="B132" s="10" t="s">
        <v>449</v>
      </c>
      <c r="C132" s="11" t="s">
        <v>666</v>
      </c>
      <c r="D132" s="10" t="s">
        <v>452</v>
      </c>
      <c r="E132" s="10" t="s">
        <v>453</v>
      </c>
      <c r="F132" s="12" t="s">
        <v>134</v>
      </c>
      <c r="G132" s="6">
        <f t="shared" ref="G132:G195" si="2">SUM(H132:AC132)</f>
        <v>5.25</v>
      </c>
      <c r="H132" s="8"/>
      <c r="I132" s="8"/>
      <c r="J132" s="8"/>
      <c r="K132" s="8">
        <v>2.5</v>
      </c>
      <c r="L132" s="8"/>
      <c r="M132" s="8">
        <v>0.25</v>
      </c>
      <c r="N132" s="8"/>
      <c r="O132" s="8"/>
      <c r="P132" s="8">
        <v>2.5</v>
      </c>
      <c r="Q132" s="8"/>
      <c r="R132" s="8"/>
      <c r="S132" s="8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x14ac:dyDescent="0.25">
      <c r="A133" s="10" t="s">
        <v>454</v>
      </c>
      <c r="B133" s="10" t="s">
        <v>455</v>
      </c>
      <c r="C133" s="11" t="s">
        <v>667</v>
      </c>
      <c r="D133" s="10" t="s">
        <v>456</v>
      </c>
      <c r="E133" s="10" t="s">
        <v>457</v>
      </c>
      <c r="F133" s="12" t="s">
        <v>50</v>
      </c>
      <c r="G133" s="6">
        <f t="shared" si="2"/>
        <v>2</v>
      </c>
      <c r="H133" s="8"/>
      <c r="I133" s="8"/>
      <c r="J133" s="8"/>
      <c r="K133" s="8"/>
      <c r="L133" s="8"/>
      <c r="M133" s="8"/>
      <c r="N133" s="8"/>
      <c r="O133" s="8"/>
      <c r="P133" s="8">
        <v>2</v>
      </c>
      <c r="Q133" s="8"/>
      <c r="R133" s="8"/>
      <c r="S133" s="8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x14ac:dyDescent="0.25">
      <c r="A134" s="10" t="s">
        <v>458</v>
      </c>
      <c r="B134" s="10" t="s">
        <v>455</v>
      </c>
      <c r="C134" s="11" t="s">
        <v>666</v>
      </c>
      <c r="D134" s="10" t="s">
        <v>459</v>
      </c>
      <c r="E134" s="10" t="s">
        <v>460</v>
      </c>
      <c r="F134" s="12" t="s">
        <v>25</v>
      </c>
      <c r="G134" s="6">
        <f t="shared" si="2"/>
        <v>11</v>
      </c>
      <c r="H134" s="8"/>
      <c r="I134" s="8"/>
      <c r="J134" s="8"/>
      <c r="K134" s="8">
        <v>2.5</v>
      </c>
      <c r="L134" s="8"/>
      <c r="M134" s="8"/>
      <c r="N134" s="8">
        <v>6.5</v>
      </c>
      <c r="O134" s="8"/>
      <c r="P134" s="8">
        <v>2</v>
      </c>
      <c r="Q134" s="8"/>
      <c r="R134" s="8"/>
      <c r="S134" s="8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x14ac:dyDescent="0.25">
      <c r="A135" s="10" t="s">
        <v>461</v>
      </c>
      <c r="B135" s="10" t="s">
        <v>462</v>
      </c>
      <c r="C135" s="11" t="s">
        <v>667</v>
      </c>
      <c r="D135" s="10" t="s">
        <v>463</v>
      </c>
      <c r="E135" s="10" t="s">
        <v>464</v>
      </c>
      <c r="F135" s="12" t="s">
        <v>164</v>
      </c>
      <c r="G135" s="6">
        <f t="shared" si="2"/>
        <v>21.5</v>
      </c>
      <c r="H135" s="8"/>
      <c r="I135" s="8">
        <f>7.5+1</f>
        <v>8.5</v>
      </c>
      <c r="J135" s="8"/>
      <c r="K135" s="8">
        <v>2</v>
      </c>
      <c r="L135" s="8">
        <v>2.5</v>
      </c>
      <c r="M135" s="8">
        <v>6</v>
      </c>
      <c r="N135" s="8"/>
      <c r="O135" s="8"/>
      <c r="P135" s="8">
        <v>2.5</v>
      </c>
      <c r="Q135" s="8"/>
      <c r="R135" s="8"/>
      <c r="S135" s="8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x14ac:dyDescent="0.25">
      <c r="A136" s="10" t="s">
        <v>465</v>
      </c>
      <c r="B136" s="10" t="s">
        <v>462</v>
      </c>
      <c r="C136" s="11" t="s">
        <v>666</v>
      </c>
      <c r="D136" s="10" t="s">
        <v>466</v>
      </c>
      <c r="E136" s="10" t="s">
        <v>467</v>
      </c>
      <c r="F136" s="12" t="s">
        <v>98</v>
      </c>
      <c r="G136" s="6">
        <f t="shared" si="2"/>
        <v>7</v>
      </c>
      <c r="H136" s="8"/>
      <c r="I136" s="8"/>
      <c r="J136" s="8"/>
      <c r="K136" s="8">
        <v>2</v>
      </c>
      <c r="L136" s="8">
        <v>2.5</v>
      </c>
      <c r="M136" s="8"/>
      <c r="N136" s="8"/>
      <c r="O136" s="8"/>
      <c r="P136" s="8">
        <v>2.5</v>
      </c>
      <c r="Q136" s="8"/>
      <c r="R136" s="8"/>
      <c r="S136" s="8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x14ac:dyDescent="0.25">
      <c r="A137" s="10" t="s">
        <v>468</v>
      </c>
      <c r="B137" s="10" t="s">
        <v>469</v>
      </c>
      <c r="C137" s="11" t="s">
        <v>666</v>
      </c>
      <c r="D137" s="10" t="s">
        <v>470</v>
      </c>
      <c r="E137" s="10" t="s">
        <v>379</v>
      </c>
      <c r="F137" s="12" t="s">
        <v>471</v>
      </c>
      <c r="G137" s="6">
        <f t="shared" si="2"/>
        <v>37.75</v>
      </c>
      <c r="H137" s="8"/>
      <c r="I137" s="8">
        <f>7.5+1+1+2+1</f>
        <v>12.5</v>
      </c>
      <c r="J137" s="8"/>
      <c r="K137" s="8">
        <v>2.5</v>
      </c>
      <c r="L137" s="8">
        <f>2.5+3</f>
        <v>5.5</v>
      </c>
      <c r="M137" s="8">
        <f>4.25+1</f>
        <v>5.25</v>
      </c>
      <c r="N137" s="8">
        <v>8.5</v>
      </c>
      <c r="O137" s="8"/>
      <c r="P137" s="8">
        <v>3.5</v>
      </c>
      <c r="Q137" s="8"/>
      <c r="R137" s="8"/>
      <c r="S137" s="8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x14ac:dyDescent="0.25">
      <c r="A138" s="10" t="s">
        <v>472</v>
      </c>
      <c r="B138" s="10" t="s">
        <v>469</v>
      </c>
      <c r="C138" s="11" t="s">
        <v>667</v>
      </c>
      <c r="D138" s="10" t="s">
        <v>473</v>
      </c>
      <c r="E138" s="10" t="s">
        <v>474</v>
      </c>
      <c r="F138" s="12" t="s">
        <v>17</v>
      </c>
      <c r="G138" s="6">
        <f t="shared" si="2"/>
        <v>15</v>
      </c>
      <c r="H138" s="8"/>
      <c r="I138" s="8"/>
      <c r="J138" s="8"/>
      <c r="K138" s="8">
        <v>2.5</v>
      </c>
      <c r="L138" s="8">
        <v>3</v>
      </c>
      <c r="M138" s="8"/>
      <c r="N138" s="8">
        <v>9.5</v>
      </c>
      <c r="O138" s="8"/>
      <c r="P138" s="8"/>
      <c r="Q138" s="8"/>
      <c r="R138" s="8"/>
      <c r="S138" s="8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x14ac:dyDescent="0.25">
      <c r="A139" s="10" t="s">
        <v>475</v>
      </c>
      <c r="B139" s="10" t="s">
        <v>476</v>
      </c>
      <c r="C139" s="11" t="s">
        <v>667</v>
      </c>
      <c r="D139" s="10" t="s">
        <v>477</v>
      </c>
      <c r="E139" s="10" t="s">
        <v>478</v>
      </c>
      <c r="F139" s="12" t="s">
        <v>164</v>
      </c>
      <c r="G139" s="6">
        <f t="shared" si="2"/>
        <v>24.75</v>
      </c>
      <c r="H139" s="8"/>
      <c r="I139" s="8">
        <v>5.5</v>
      </c>
      <c r="J139" s="8"/>
      <c r="K139" s="8">
        <v>2</v>
      </c>
      <c r="L139" s="8">
        <v>2.5</v>
      </c>
      <c r="M139" s="8">
        <v>4.25</v>
      </c>
      <c r="N139" s="8">
        <v>7.5</v>
      </c>
      <c r="O139" s="8"/>
      <c r="P139" s="8">
        <v>2.5</v>
      </c>
      <c r="Q139" s="8"/>
      <c r="R139" s="8"/>
      <c r="S139" s="8">
        <v>0.5</v>
      </c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x14ac:dyDescent="0.25">
      <c r="A140" s="10" t="s">
        <v>479</v>
      </c>
      <c r="B140" s="10" t="s">
        <v>476</v>
      </c>
      <c r="C140" s="11" t="s">
        <v>666</v>
      </c>
      <c r="D140" s="10" t="s">
        <v>480</v>
      </c>
      <c r="E140" s="10" t="s">
        <v>481</v>
      </c>
      <c r="F140" s="12" t="s">
        <v>25</v>
      </c>
      <c r="G140" s="6">
        <f t="shared" si="2"/>
        <v>0.5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>
        <v>0.5</v>
      </c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x14ac:dyDescent="0.25">
      <c r="A141" s="10" t="s">
        <v>482</v>
      </c>
      <c r="B141" s="10" t="s">
        <v>483</v>
      </c>
      <c r="C141" s="11" t="s">
        <v>666</v>
      </c>
      <c r="D141" s="10" t="s">
        <v>484</v>
      </c>
      <c r="E141" s="10" t="s">
        <v>485</v>
      </c>
      <c r="F141" s="12">
        <v>2025</v>
      </c>
      <c r="G141" s="6">
        <f t="shared" si="2"/>
        <v>43</v>
      </c>
      <c r="H141" s="8"/>
      <c r="I141" s="8">
        <f>7.5+2+1</f>
        <v>10.5</v>
      </c>
      <c r="J141" s="8">
        <v>6</v>
      </c>
      <c r="K141" s="8">
        <v>2</v>
      </c>
      <c r="L141" s="8">
        <v>2.5</v>
      </c>
      <c r="M141" s="8">
        <v>6</v>
      </c>
      <c r="N141" s="8">
        <v>9</v>
      </c>
      <c r="O141" s="8"/>
      <c r="P141" s="8">
        <v>2.5</v>
      </c>
      <c r="Q141" s="8"/>
      <c r="R141" s="8"/>
      <c r="S141" s="8">
        <v>4.5</v>
      </c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x14ac:dyDescent="0.25">
      <c r="A142" s="13" t="s">
        <v>690</v>
      </c>
      <c r="B142" s="10" t="s">
        <v>483</v>
      </c>
      <c r="C142" s="11" t="s">
        <v>667</v>
      </c>
      <c r="D142" s="10"/>
      <c r="E142" s="10"/>
      <c r="F142" s="12"/>
      <c r="G142" s="6">
        <f t="shared" si="2"/>
        <v>0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x14ac:dyDescent="0.25">
      <c r="A143" s="10" t="s">
        <v>486</v>
      </c>
      <c r="B143" s="10" t="s">
        <v>487</v>
      </c>
      <c r="C143" s="11" t="s">
        <v>666</v>
      </c>
      <c r="D143" s="10" t="s">
        <v>488</v>
      </c>
      <c r="E143" s="10" t="s">
        <v>344</v>
      </c>
      <c r="F143" s="12" t="s">
        <v>489</v>
      </c>
      <c r="G143" s="6">
        <f t="shared" si="2"/>
        <v>0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x14ac:dyDescent="0.25">
      <c r="A144" s="10" t="s">
        <v>490</v>
      </c>
      <c r="B144" s="10" t="s">
        <v>487</v>
      </c>
      <c r="C144" s="11" t="s">
        <v>667</v>
      </c>
      <c r="D144" s="10" t="s">
        <v>491</v>
      </c>
      <c r="E144" s="10" t="s">
        <v>492</v>
      </c>
      <c r="F144" s="12" t="s">
        <v>103</v>
      </c>
      <c r="G144" s="6">
        <f t="shared" si="2"/>
        <v>12.5</v>
      </c>
      <c r="H144" s="8"/>
      <c r="I144" s="8"/>
      <c r="J144" s="8"/>
      <c r="K144" s="8"/>
      <c r="L144" s="8">
        <v>3</v>
      </c>
      <c r="M144" s="8"/>
      <c r="N144" s="8">
        <v>9.5</v>
      </c>
      <c r="O144" s="8"/>
      <c r="P144" s="8"/>
      <c r="Q144" s="8"/>
      <c r="R144" s="8"/>
      <c r="S144" s="8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x14ac:dyDescent="0.25">
      <c r="A145" s="10" t="s">
        <v>493</v>
      </c>
      <c r="B145" s="10" t="s">
        <v>494</v>
      </c>
      <c r="C145" s="11" t="s">
        <v>667</v>
      </c>
      <c r="D145" s="10" t="s">
        <v>495</v>
      </c>
      <c r="E145" s="10" t="s">
        <v>496</v>
      </c>
      <c r="F145" s="12" t="s">
        <v>103</v>
      </c>
      <c r="G145" s="6">
        <f t="shared" si="2"/>
        <v>2</v>
      </c>
      <c r="H145" s="8"/>
      <c r="I145" s="8"/>
      <c r="J145" s="8"/>
      <c r="K145" s="8"/>
      <c r="L145" s="8"/>
      <c r="M145" s="8"/>
      <c r="N145" s="8"/>
      <c r="O145" s="8"/>
      <c r="P145" s="8">
        <v>2</v>
      </c>
      <c r="Q145" s="8"/>
      <c r="R145" s="8"/>
      <c r="S145" s="8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x14ac:dyDescent="0.25">
      <c r="A146" s="10" t="s">
        <v>497</v>
      </c>
      <c r="B146" s="10" t="s">
        <v>494</v>
      </c>
      <c r="C146" s="11" t="s">
        <v>666</v>
      </c>
      <c r="D146" s="10" t="s">
        <v>498</v>
      </c>
      <c r="E146" s="10" t="s">
        <v>499</v>
      </c>
      <c r="F146" s="12">
        <v>2025</v>
      </c>
      <c r="G146" s="6">
        <f t="shared" si="2"/>
        <v>25.5</v>
      </c>
      <c r="H146" s="8"/>
      <c r="I146" s="8">
        <f>7.5+2+0.75+1</f>
        <v>11.25</v>
      </c>
      <c r="J146" s="8">
        <v>6</v>
      </c>
      <c r="K146" s="8">
        <v>2.5</v>
      </c>
      <c r="L146" s="8">
        <v>1.75</v>
      </c>
      <c r="M146" s="8">
        <v>4</v>
      </c>
      <c r="N146" s="8"/>
      <c r="O146" s="8"/>
      <c r="P146" s="8"/>
      <c r="Q146" s="8"/>
      <c r="R146" s="8"/>
      <c r="S146" s="8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x14ac:dyDescent="0.25">
      <c r="A147" s="10" t="s">
        <v>500</v>
      </c>
      <c r="B147" s="10" t="s">
        <v>501</v>
      </c>
      <c r="C147" s="11" t="s">
        <v>666</v>
      </c>
      <c r="D147" s="10" t="s">
        <v>350</v>
      </c>
      <c r="E147" s="10" t="s">
        <v>102</v>
      </c>
      <c r="F147" s="12">
        <v>2025</v>
      </c>
      <c r="G147" s="6">
        <f t="shared" si="2"/>
        <v>6</v>
      </c>
      <c r="H147" s="8"/>
      <c r="I147" s="8"/>
      <c r="J147" s="8">
        <v>6</v>
      </c>
      <c r="K147" s="8"/>
      <c r="L147" s="8"/>
      <c r="M147" s="8"/>
      <c r="N147" s="8"/>
      <c r="O147" s="8"/>
      <c r="P147" s="8"/>
      <c r="Q147" s="8"/>
      <c r="R147" s="8"/>
      <c r="S147" s="8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x14ac:dyDescent="0.25">
      <c r="A148" s="10" t="s">
        <v>502</v>
      </c>
      <c r="B148" s="10" t="s">
        <v>501</v>
      </c>
      <c r="C148" s="11" t="s">
        <v>667</v>
      </c>
      <c r="D148" s="10" t="s">
        <v>125</v>
      </c>
      <c r="E148" s="10" t="s">
        <v>503</v>
      </c>
      <c r="F148" s="12" t="s">
        <v>29</v>
      </c>
      <c r="G148" s="6">
        <f t="shared" si="2"/>
        <v>0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x14ac:dyDescent="0.25">
      <c r="A149" s="10" t="s">
        <v>504</v>
      </c>
      <c r="B149" s="10" t="s">
        <v>505</v>
      </c>
      <c r="C149" s="11" t="s">
        <v>667</v>
      </c>
      <c r="D149" s="10" t="s">
        <v>506</v>
      </c>
      <c r="E149" s="10" t="s">
        <v>507</v>
      </c>
      <c r="F149" s="12" t="s">
        <v>19</v>
      </c>
      <c r="G149" s="6">
        <f t="shared" si="2"/>
        <v>14.5</v>
      </c>
      <c r="H149" s="8"/>
      <c r="I149" s="8">
        <f>7.5+1+1</f>
        <v>9.5</v>
      </c>
      <c r="J149" s="8"/>
      <c r="K149" s="8">
        <v>2.5</v>
      </c>
      <c r="L149" s="8"/>
      <c r="M149" s="8"/>
      <c r="N149" s="8"/>
      <c r="O149" s="8"/>
      <c r="P149" s="8">
        <v>2.5</v>
      </c>
      <c r="Q149" s="8"/>
      <c r="R149" s="8"/>
      <c r="S149" s="8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x14ac:dyDescent="0.25">
      <c r="A150" s="10" t="s">
        <v>508</v>
      </c>
      <c r="B150" s="10" t="s">
        <v>505</v>
      </c>
      <c r="C150" s="11" t="s">
        <v>666</v>
      </c>
      <c r="D150" s="10" t="s">
        <v>509</v>
      </c>
      <c r="E150" s="10" t="s">
        <v>510</v>
      </c>
      <c r="F150" s="12" t="s">
        <v>511</v>
      </c>
      <c r="G150" s="6">
        <f t="shared" si="2"/>
        <v>13</v>
      </c>
      <c r="H150" s="8"/>
      <c r="I150" s="8">
        <v>7.5</v>
      </c>
      <c r="J150" s="8"/>
      <c r="K150" s="8"/>
      <c r="L150" s="8">
        <v>3</v>
      </c>
      <c r="M150" s="8"/>
      <c r="N150" s="8"/>
      <c r="O150" s="8"/>
      <c r="P150" s="8">
        <v>2.5</v>
      </c>
      <c r="Q150" s="8"/>
      <c r="R150" s="8"/>
      <c r="S150" s="8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x14ac:dyDescent="0.25">
      <c r="A151" s="13" t="s">
        <v>702</v>
      </c>
      <c r="B151" s="10" t="s">
        <v>512</v>
      </c>
      <c r="C151" s="11" t="s">
        <v>667</v>
      </c>
      <c r="D151" s="13" t="s">
        <v>703</v>
      </c>
      <c r="E151" s="13" t="s">
        <v>704</v>
      </c>
      <c r="F151" s="11" t="s">
        <v>648</v>
      </c>
      <c r="G151" s="6">
        <f t="shared" si="2"/>
        <v>0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x14ac:dyDescent="0.25">
      <c r="A152" s="10" t="s">
        <v>513</v>
      </c>
      <c r="B152" s="10" t="s">
        <v>512</v>
      </c>
      <c r="C152" s="11" t="s">
        <v>666</v>
      </c>
      <c r="D152" s="10" t="s">
        <v>514</v>
      </c>
      <c r="E152" s="10" t="s">
        <v>515</v>
      </c>
      <c r="F152" s="12" t="s">
        <v>376</v>
      </c>
      <c r="G152" s="6">
        <f t="shared" si="2"/>
        <v>19</v>
      </c>
      <c r="H152" s="8"/>
      <c r="I152" s="8">
        <f>7.5+0.75+1</f>
        <v>9.25</v>
      </c>
      <c r="J152" s="8"/>
      <c r="K152" s="8"/>
      <c r="L152" s="8">
        <v>2.25</v>
      </c>
      <c r="M152" s="8"/>
      <c r="N152" s="8">
        <v>7.5</v>
      </c>
      <c r="O152" s="8"/>
      <c r="P152" s="8"/>
      <c r="Q152" s="8"/>
      <c r="R152" s="8"/>
      <c r="S152" s="8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x14ac:dyDescent="0.25">
      <c r="A153" s="10" t="s">
        <v>517</v>
      </c>
      <c r="B153" s="10" t="s">
        <v>518</v>
      </c>
      <c r="C153" s="11" t="s">
        <v>666</v>
      </c>
      <c r="D153" s="10" t="s">
        <v>519</v>
      </c>
      <c r="E153" s="10" t="s">
        <v>520</v>
      </c>
      <c r="F153" s="12" t="s">
        <v>25</v>
      </c>
      <c r="G153" s="6">
        <f t="shared" si="2"/>
        <v>0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x14ac:dyDescent="0.25">
      <c r="A154" s="10" t="s">
        <v>521</v>
      </c>
      <c r="B154" s="10" t="s">
        <v>518</v>
      </c>
      <c r="C154" s="11" t="s">
        <v>667</v>
      </c>
      <c r="D154" s="10" t="s">
        <v>522</v>
      </c>
      <c r="E154" s="10" t="s">
        <v>523</v>
      </c>
      <c r="F154" s="12" t="s">
        <v>164</v>
      </c>
      <c r="G154" s="6">
        <f t="shared" si="2"/>
        <v>2.25</v>
      </c>
      <c r="H154" s="8"/>
      <c r="I154" s="8"/>
      <c r="J154" s="8"/>
      <c r="K154" s="8"/>
      <c r="L154" s="8">
        <v>2.25</v>
      </c>
      <c r="M154" s="8"/>
      <c r="N154" s="8"/>
      <c r="O154" s="8"/>
      <c r="P154" s="8"/>
      <c r="Q154" s="8"/>
      <c r="R154" s="8"/>
      <c r="S154" s="8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x14ac:dyDescent="0.25">
      <c r="A155" s="10" t="s">
        <v>524</v>
      </c>
      <c r="B155" s="10" t="s">
        <v>516</v>
      </c>
      <c r="C155" s="11" t="s">
        <v>667</v>
      </c>
      <c r="D155" s="10" t="s">
        <v>525</v>
      </c>
      <c r="E155" s="10" t="s">
        <v>526</v>
      </c>
      <c r="F155" s="12" t="s">
        <v>45</v>
      </c>
      <c r="G155" s="6">
        <f t="shared" si="2"/>
        <v>13.5</v>
      </c>
      <c r="H155" s="8"/>
      <c r="I155" s="8">
        <v>5.5</v>
      </c>
      <c r="J155" s="8"/>
      <c r="K155" s="8">
        <v>2.5</v>
      </c>
      <c r="L155" s="8">
        <v>3</v>
      </c>
      <c r="M155" s="8"/>
      <c r="N155" s="8"/>
      <c r="O155" s="8"/>
      <c r="P155" s="8">
        <v>2.5</v>
      </c>
      <c r="Q155" s="8"/>
      <c r="R155" s="8"/>
      <c r="S155" s="8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x14ac:dyDescent="0.25">
      <c r="A156" s="10" t="s">
        <v>527</v>
      </c>
      <c r="B156" s="10" t="s">
        <v>516</v>
      </c>
      <c r="C156" s="11" t="s">
        <v>666</v>
      </c>
      <c r="D156" s="10" t="s">
        <v>219</v>
      </c>
      <c r="E156" s="10" t="s">
        <v>58</v>
      </c>
      <c r="F156" s="12" t="s">
        <v>211</v>
      </c>
      <c r="G156" s="6">
        <f t="shared" si="2"/>
        <v>9</v>
      </c>
      <c r="H156" s="8"/>
      <c r="I156" s="8"/>
      <c r="J156" s="8"/>
      <c r="K156" s="8"/>
      <c r="L156" s="8">
        <v>3</v>
      </c>
      <c r="M156" s="8"/>
      <c r="N156" s="8">
        <v>6</v>
      </c>
      <c r="O156" s="8"/>
      <c r="P156" s="8"/>
      <c r="Q156" s="8"/>
      <c r="R156" s="8"/>
      <c r="S156" s="8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x14ac:dyDescent="0.25">
      <c r="A157" s="10" t="s">
        <v>528</v>
      </c>
      <c r="B157" s="10" t="s">
        <v>529</v>
      </c>
      <c r="C157" s="11" t="s">
        <v>666</v>
      </c>
      <c r="D157" s="10" t="s">
        <v>530</v>
      </c>
      <c r="E157" s="10" t="s">
        <v>531</v>
      </c>
      <c r="F157" s="12" t="s">
        <v>532</v>
      </c>
      <c r="G157" s="6">
        <f t="shared" si="2"/>
        <v>29.75</v>
      </c>
      <c r="H157" s="8"/>
      <c r="I157" s="8">
        <f>7.5+0.75+1</f>
        <v>9.25</v>
      </c>
      <c r="J157" s="8"/>
      <c r="K157" s="8">
        <v>2.5</v>
      </c>
      <c r="L157" s="8">
        <v>2.5</v>
      </c>
      <c r="M157" s="8">
        <v>2</v>
      </c>
      <c r="N157" s="8">
        <v>9.5</v>
      </c>
      <c r="O157" s="8"/>
      <c r="P157" s="8">
        <v>4</v>
      </c>
      <c r="Q157" s="8"/>
      <c r="R157" s="8"/>
      <c r="S157" s="8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x14ac:dyDescent="0.25">
      <c r="A158" s="10" t="s">
        <v>533</v>
      </c>
      <c r="B158" s="10" t="s">
        <v>529</v>
      </c>
      <c r="C158" s="11" t="s">
        <v>667</v>
      </c>
      <c r="D158" s="10" t="s">
        <v>534</v>
      </c>
      <c r="E158" s="10" t="s">
        <v>535</v>
      </c>
      <c r="F158" s="12" t="s">
        <v>9</v>
      </c>
      <c r="G158" s="6">
        <f t="shared" si="2"/>
        <v>2.5</v>
      </c>
      <c r="H158" s="8"/>
      <c r="I158" s="8"/>
      <c r="J158" s="8"/>
      <c r="K158" s="8"/>
      <c r="L158" s="8"/>
      <c r="M158" s="8"/>
      <c r="N158" s="8"/>
      <c r="O158" s="8"/>
      <c r="P158" s="8">
        <v>2.5</v>
      </c>
      <c r="Q158" s="8"/>
      <c r="R158" s="8"/>
      <c r="S158" s="8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x14ac:dyDescent="0.25">
      <c r="A159" s="10" t="s">
        <v>536</v>
      </c>
      <c r="B159" s="10" t="s">
        <v>537</v>
      </c>
      <c r="C159" s="11" t="s">
        <v>666</v>
      </c>
      <c r="D159" s="10" t="s">
        <v>538</v>
      </c>
      <c r="E159" s="10" t="s">
        <v>539</v>
      </c>
      <c r="F159" s="12" t="s">
        <v>29</v>
      </c>
      <c r="G159" s="6">
        <f t="shared" si="2"/>
        <v>11.75</v>
      </c>
      <c r="H159" s="8"/>
      <c r="I159" s="8"/>
      <c r="J159" s="8"/>
      <c r="K159" s="8"/>
      <c r="L159" s="8">
        <v>2.5</v>
      </c>
      <c r="M159" s="8"/>
      <c r="N159" s="8"/>
      <c r="O159" s="8"/>
      <c r="P159" s="8">
        <v>3.25</v>
      </c>
      <c r="Q159" s="8">
        <v>6</v>
      </c>
      <c r="R159" s="8"/>
      <c r="S159" s="8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x14ac:dyDescent="0.25">
      <c r="A160" s="10" t="s">
        <v>540</v>
      </c>
      <c r="B160" s="10" t="s">
        <v>537</v>
      </c>
      <c r="C160" s="11" t="s">
        <v>667</v>
      </c>
      <c r="D160" s="10" t="s">
        <v>541</v>
      </c>
      <c r="E160" s="10" t="s">
        <v>542</v>
      </c>
      <c r="F160" s="12" t="s">
        <v>134</v>
      </c>
      <c r="G160" s="6">
        <f t="shared" si="2"/>
        <v>0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x14ac:dyDescent="0.25">
      <c r="A161" s="10" t="s">
        <v>543</v>
      </c>
      <c r="B161" s="10" t="s">
        <v>544</v>
      </c>
      <c r="C161" s="11" t="s">
        <v>667</v>
      </c>
      <c r="D161" s="10" t="s">
        <v>545</v>
      </c>
      <c r="E161" s="10" t="s">
        <v>546</v>
      </c>
      <c r="F161" s="12" t="s">
        <v>18</v>
      </c>
      <c r="G161" s="6">
        <f t="shared" si="2"/>
        <v>0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x14ac:dyDescent="0.25">
      <c r="A162" s="10" t="s">
        <v>547</v>
      </c>
      <c r="B162" s="10" t="s">
        <v>544</v>
      </c>
      <c r="C162" s="11" t="s">
        <v>666</v>
      </c>
      <c r="D162" s="10" t="s">
        <v>548</v>
      </c>
      <c r="E162" s="10" t="s">
        <v>549</v>
      </c>
      <c r="F162" s="12">
        <v>2025</v>
      </c>
      <c r="G162" s="6">
        <f t="shared" si="2"/>
        <v>6</v>
      </c>
      <c r="H162" s="8"/>
      <c r="I162" s="8"/>
      <c r="J162" s="8">
        <v>6</v>
      </c>
      <c r="K162" s="8"/>
      <c r="L162" s="8"/>
      <c r="M162" s="8"/>
      <c r="N162" s="8"/>
      <c r="O162" s="8"/>
      <c r="P162" s="8"/>
      <c r="Q162" s="8"/>
      <c r="R162" s="8"/>
      <c r="S162" s="8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x14ac:dyDescent="0.25">
      <c r="A163" s="10" t="s">
        <v>550</v>
      </c>
      <c r="B163" s="10" t="s">
        <v>551</v>
      </c>
      <c r="C163" s="11" t="s">
        <v>667</v>
      </c>
      <c r="D163" s="10" t="s">
        <v>346</v>
      </c>
      <c r="E163" s="10" t="s">
        <v>552</v>
      </c>
      <c r="F163" s="11" t="s">
        <v>716</v>
      </c>
      <c r="G163" s="6">
        <f t="shared" si="2"/>
        <v>6</v>
      </c>
      <c r="H163" s="8"/>
      <c r="I163" s="8"/>
      <c r="J163" s="8"/>
      <c r="K163" s="8"/>
      <c r="L163" s="8"/>
      <c r="M163" s="8"/>
      <c r="N163" s="8"/>
      <c r="O163" s="8">
        <v>6</v>
      </c>
      <c r="P163" s="8"/>
      <c r="Q163" s="8"/>
      <c r="R163" s="8"/>
      <c r="S163" s="8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x14ac:dyDescent="0.25">
      <c r="A164" s="10" t="s">
        <v>553</v>
      </c>
      <c r="B164" s="10" t="s">
        <v>551</v>
      </c>
      <c r="C164" s="11" t="s">
        <v>666</v>
      </c>
      <c r="D164" s="10" t="s">
        <v>554</v>
      </c>
      <c r="E164" s="10" t="s">
        <v>555</v>
      </c>
      <c r="F164" s="11" t="s">
        <v>716</v>
      </c>
      <c r="G164" s="6">
        <f t="shared" si="2"/>
        <v>6</v>
      </c>
      <c r="H164" s="8"/>
      <c r="I164" s="8"/>
      <c r="J164" s="8"/>
      <c r="K164" s="8"/>
      <c r="L164" s="8"/>
      <c r="M164" s="8"/>
      <c r="N164" s="8"/>
      <c r="O164" s="8">
        <v>6</v>
      </c>
      <c r="P164" s="8"/>
      <c r="Q164" s="8"/>
      <c r="R164" s="8"/>
      <c r="S164" s="8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x14ac:dyDescent="0.25">
      <c r="A165" s="10" t="s">
        <v>556</v>
      </c>
      <c r="B165" s="10" t="s">
        <v>557</v>
      </c>
      <c r="C165" s="11" t="s">
        <v>667</v>
      </c>
      <c r="D165" s="10" t="s">
        <v>558</v>
      </c>
      <c r="E165" s="10" t="s">
        <v>559</v>
      </c>
      <c r="F165" s="12" t="s">
        <v>211</v>
      </c>
      <c r="G165" s="6">
        <f t="shared" si="2"/>
        <v>27.5</v>
      </c>
      <c r="H165" s="8"/>
      <c r="I165" s="8">
        <f>7.5+1+1+1</f>
        <v>10.5</v>
      </c>
      <c r="J165" s="8"/>
      <c r="K165" s="8">
        <v>2.5</v>
      </c>
      <c r="L165" s="8">
        <v>2.5</v>
      </c>
      <c r="M165" s="8"/>
      <c r="N165" s="8">
        <v>9.5</v>
      </c>
      <c r="O165" s="8"/>
      <c r="P165" s="8">
        <v>2.5</v>
      </c>
      <c r="Q165" s="8"/>
      <c r="R165" s="8"/>
      <c r="S165" s="8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x14ac:dyDescent="0.25">
      <c r="A166" s="10" t="s">
        <v>560</v>
      </c>
      <c r="B166" s="10" t="s">
        <v>557</v>
      </c>
      <c r="C166" s="11" t="s">
        <v>666</v>
      </c>
      <c r="D166" s="10" t="s">
        <v>223</v>
      </c>
      <c r="E166" s="10" t="s">
        <v>118</v>
      </c>
      <c r="F166" s="12" t="s">
        <v>25</v>
      </c>
      <c r="G166" s="6">
        <f t="shared" si="2"/>
        <v>0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30" x14ac:dyDescent="0.25">
      <c r="A167" s="10" t="s">
        <v>561</v>
      </c>
      <c r="B167" s="10" t="s">
        <v>562</v>
      </c>
      <c r="C167" s="11" t="s">
        <v>667</v>
      </c>
      <c r="D167" s="10" t="s">
        <v>563</v>
      </c>
      <c r="E167" s="10" t="s">
        <v>564</v>
      </c>
      <c r="F167" s="11" t="s">
        <v>710</v>
      </c>
      <c r="G167" s="6">
        <f t="shared" si="2"/>
        <v>37.5</v>
      </c>
      <c r="H167" s="8"/>
      <c r="I167" s="8">
        <f>7.5+2</f>
        <v>9.5</v>
      </c>
      <c r="J167" s="8">
        <v>6</v>
      </c>
      <c r="K167" s="8">
        <v>2.5</v>
      </c>
      <c r="L167" s="8">
        <v>2.5</v>
      </c>
      <c r="M167" s="8">
        <v>0.5</v>
      </c>
      <c r="N167" s="8">
        <v>8</v>
      </c>
      <c r="O167" s="8">
        <v>6</v>
      </c>
      <c r="P167" s="8">
        <v>2.5</v>
      </c>
      <c r="Q167" s="8"/>
      <c r="R167" s="8"/>
      <c r="S167" s="8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30" x14ac:dyDescent="0.25">
      <c r="A168" s="10" t="s">
        <v>565</v>
      </c>
      <c r="B168" s="10" t="s">
        <v>562</v>
      </c>
      <c r="C168" s="11" t="s">
        <v>666</v>
      </c>
      <c r="D168" s="10" t="s">
        <v>566</v>
      </c>
      <c r="E168" s="10" t="s">
        <v>567</v>
      </c>
      <c r="F168" s="11" t="s">
        <v>712</v>
      </c>
      <c r="G168" s="6">
        <f t="shared" si="2"/>
        <v>39.5</v>
      </c>
      <c r="H168" s="8"/>
      <c r="I168" s="8">
        <f>7.5+2</f>
        <v>9.5</v>
      </c>
      <c r="J168" s="8">
        <v>6</v>
      </c>
      <c r="K168" s="8">
        <v>2.5</v>
      </c>
      <c r="L168" s="8">
        <v>2.5</v>
      </c>
      <c r="M168" s="8">
        <v>0.5</v>
      </c>
      <c r="N168" s="8">
        <v>10</v>
      </c>
      <c r="O168" s="8">
        <v>6</v>
      </c>
      <c r="P168" s="8">
        <v>2.5</v>
      </c>
      <c r="Q168" s="8"/>
      <c r="R168" s="8"/>
      <c r="S168" s="8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x14ac:dyDescent="0.25">
      <c r="A169" s="10" t="s">
        <v>568</v>
      </c>
      <c r="B169" s="10" t="s">
        <v>569</v>
      </c>
      <c r="C169" s="11" t="s">
        <v>667</v>
      </c>
      <c r="D169" s="10" t="s">
        <v>570</v>
      </c>
      <c r="E169" s="10" t="s">
        <v>571</v>
      </c>
      <c r="F169" s="12" t="s">
        <v>24</v>
      </c>
      <c r="G169" s="6">
        <f t="shared" si="2"/>
        <v>2.25</v>
      </c>
      <c r="H169" s="8"/>
      <c r="I169" s="8"/>
      <c r="J169" s="8"/>
      <c r="K169" s="8"/>
      <c r="L169" s="8"/>
      <c r="M169" s="8">
        <f>1.5+0.5</f>
        <v>2</v>
      </c>
      <c r="N169" s="8"/>
      <c r="O169" s="8"/>
      <c r="P169" s="8"/>
      <c r="Q169" s="8"/>
      <c r="R169" s="8"/>
      <c r="S169" s="8">
        <v>0.25</v>
      </c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x14ac:dyDescent="0.25">
      <c r="A170" s="10" t="s">
        <v>572</v>
      </c>
      <c r="B170" s="10" t="s">
        <v>569</v>
      </c>
      <c r="C170" s="11" t="s">
        <v>666</v>
      </c>
      <c r="D170" s="10" t="s">
        <v>573</v>
      </c>
      <c r="E170" s="10" t="s">
        <v>574</v>
      </c>
      <c r="F170" s="12">
        <v>2025</v>
      </c>
      <c r="G170" s="6">
        <f>SUM(H170:AC170)+2.25</f>
        <v>3</v>
      </c>
      <c r="H170" s="8"/>
      <c r="I170" s="8"/>
      <c r="J170" s="8" t="s">
        <v>682</v>
      </c>
      <c r="K170" s="8"/>
      <c r="L170" s="8"/>
      <c r="M170" s="8">
        <v>0.5</v>
      </c>
      <c r="N170" s="8"/>
      <c r="O170" s="8"/>
      <c r="P170" s="8"/>
      <c r="Q170" s="8"/>
      <c r="R170" s="8"/>
      <c r="S170" s="8">
        <v>0.25</v>
      </c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x14ac:dyDescent="0.25">
      <c r="A171" s="10" t="s">
        <v>575</v>
      </c>
      <c r="B171" s="10" t="s">
        <v>576</v>
      </c>
      <c r="C171" s="11" t="s">
        <v>667</v>
      </c>
      <c r="D171" s="10" t="s">
        <v>577</v>
      </c>
      <c r="E171" s="10" t="s">
        <v>347</v>
      </c>
      <c r="F171" s="12" t="s">
        <v>152</v>
      </c>
      <c r="G171" s="6">
        <f t="shared" si="2"/>
        <v>3.5</v>
      </c>
      <c r="H171" s="8"/>
      <c r="I171" s="8"/>
      <c r="J171" s="8"/>
      <c r="K171" s="8">
        <v>3.5</v>
      </c>
      <c r="L171" s="8"/>
      <c r="M171" s="8"/>
      <c r="N171" s="8"/>
      <c r="O171" s="8"/>
      <c r="P171" s="8"/>
      <c r="Q171" s="8"/>
      <c r="R171" s="8"/>
      <c r="S171" s="8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x14ac:dyDescent="0.25">
      <c r="A172" s="10" t="s">
        <v>578</v>
      </c>
      <c r="B172" s="10" t="s">
        <v>576</v>
      </c>
      <c r="C172" s="11" t="s">
        <v>666</v>
      </c>
      <c r="D172" s="10" t="s">
        <v>579</v>
      </c>
      <c r="E172" s="10" t="s">
        <v>580</v>
      </c>
      <c r="F172" s="12" t="s">
        <v>134</v>
      </c>
      <c r="G172" s="6">
        <f t="shared" si="2"/>
        <v>2</v>
      </c>
      <c r="H172" s="8"/>
      <c r="I172" s="8"/>
      <c r="J172" s="8"/>
      <c r="K172" s="8"/>
      <c r="L172" s="8"/>
      <c r="M172" s="8"/>
      <c r="N172" s="8">
        <v>2</v>
      </c>
      <c r="O172" s="8"/>
      <c r="P172" s="8"/>
      <c r="Q172" s="8"/>
      <c r="R172" s="8"/>
      <c r="S172" s="8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x14ac:dyDescent="0.25">
      <c r="A173" s="10" t="s">
        <v>581</v>
      </c>
      <c r="B173" s="10" t="s">
        <v>582</v>
      </c>
      <c r="C173" s="11" t="s">
        <v>667</v>
      </c>
      <c r="D173" s="10" t="s">
        <v>583</v>
      </c>
      <c r="E173" s="10" t="s">
        <v>584</v>
      </c>
      <c r="F173" s="12" t="s">
        <v>585</v>
      </c>
      <c r="G173" s="6">
        <f t="shared" si="2"/>
        <v>8</v>
      </c>
      <c r="H173" s="8"/>
      <c r="I173" s="8"/>
      <c r="J173" s="8"/>
      <c r="K173" s="8"/>
      <c r="L173" s="8">
        <v>2.5</v>
      </c>
      <c r="M173" s="8"/>
      <c r="N173" s="8">
        <v>5.5</v>
      </c>
      <c r="O173" s="8"/>
      <c r="P173" s="8"/>
      <c r="Q173" s="8"/>
      <c r="R173" s="8"/>
      <c r="S173" s="8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x14ac:dyDescent="0.25">
      <c r="A174" s="10" t="s">
        <v>586</v>
      </c>
      <c r="B174" s="10" t="s">
        <v>582</v>
      </c>
      <c r="C174" s="11" t="s">
        <v>666</v>
      </c>
      <c r="D174" s="10" t="s">
        <v>587</v>
      </c>
      <c r="E174" s="10" t="s">
        <v>588</v>
      </c>
      <c r="F174" s="12" t="s">
        <v>152</v>
      </c>
      <c r="G174" s="6">
        <f t="shared" si="2"/>
        <v>0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x14ac:dyDescent="0.25">
      <c r="A175" s="10" t="s">
        <v>589</v>
      </c>
      <c r="B175" s="10" t="s">
        <v>590</v>
      </c>
      <c r="C175" s="11" t="s">
        <v>667</v>
      </c>
      <c r="D175" s="10" t="s">
        <v>591</v>
      </c>
      <c r="E175" s="10" t="s">
        <v>592</v>
      </c>
      <c r="F175" s="12" t="s">
        <v>164</v>
      </c>
      <c r="G175" s="6">
        <f t="shared" si="2"/>
        <v>0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 x14ac:dyDescent="0.25">
      <c r="A176" s="10" t="s">
        <v>593</v>
      </c>
      <c r="B176" s="10" t="s">
        <v>590</v>
      </c>
      <c r="C176" s="11" t="s">
        <v>666</v>
      </c>
      <c r="D176" s="10" t="s">
        <v>594</v>
      </c>
      <c r="E176" s="10" t="s">
        <v>595</v>
      </c>
      <c r="F176" s="12" t="s">
        <v>24</v>
      </c>
      <c r="G176" s="6">
        <f t="shared" si="2"/>
        <v>0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x14ac:dyDescent="0.25">
      <c r="A177" s="10" t="s">
        <v>596</v>
      </c>
      <c r="B177" s="10" t="s">
        <v>597</v>
      </c>
      <c r="C177" s="11" t="s">
        <v>666</v>
      </c>
      <c r="D177" s="10" t="s">
        <v>110</v>
      </c>
      <c r="E177" s="10" t="s">
        <v>598</v>
      </c>
      <c r="F177" s="12" t="s">
        <v>25</v>
      </c>
      <c r="G177" s="6">
        <f t="shared" si="2"/>
        <v>0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x14ac:dyDescent="0.25">
      <c r="A178" s="10" t="s">
        <v>599</v>
      </c>
      <c r="B178" s="10" t="s">
        <v>597</v>
      </c>
      <c r="C178" s="11" t="s">
        <v>667</v>
      </c>
      <c r="D178" s="10" t="s">
        <v>294</v>
      </c>
      <c r="E178" s="10" t="s">
        <v>600</v>
      </c>
      <c r="F178" s="12">
        <v>2025</v>
      </c>
      <c r="G178" s="6">
        <f t="shared" si="2"/>
        <v>8.5</v>
      </c>
      <c r="H178" s="8"/>
      <c r="I178" s="8"/>
      <c r="J178" s="8">
        <v>6</v>
      </c>
      <c r="K178" s="8"/>
      <c r="L178" s="8"/>
      <c r="M178" s="8"/>
      <c r="N178" s="8"/>
      <c r="O178" s="8"/>
      <c r="P178" s="8">
        <v>2.5</v>
      </c>
      <c r="Q178" s="8"/>
      <c r="R178" s="8"/>
      <c r="S178" s="8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x14ac:dyDescent="0.25">
      <c r="A179" s="10" t="s">
        <v>601</v>
      </c>
      <c r="B179" s="10" t="s">
        <v>602</v>
      </c>
      <c r="C179" s="11" t="s">
        <v>667</v>
      </c>
      <c r="D179" s="10" t="s">
        <v>603</v>
      </c>
      <c r="E179" s="10" t="s">
        <v>604</v>
      </c>
      <c r="F179" s="12" t="s">
        <v>25</v>
      </c>
      <c r="G179" s="6">
        <f t="shared" si="2"/>
        <v>26.25</v>
      </c>
      <c r="H179" s="8"/>
      <c r="I179" s="8">
        <f>7.5+1</f>
        <v>8.5</v>
      </c>
      <c r="J179" s="8"/>
      <c r="K179" s="8">
        <v>3.25</v>
      </c>
      <c r="L179" s="8">
        <v>2.75</v>
      </c>
      <c r="M179" s="8">
        <v>2</v>
      </c>
      <c r="N179" s="8">
        <v>7.5</v>
      </c>
      <c r="O179" s="8"/>
      <c r="P179" s="8">
        <v>2.25</v>
      </c>
      <c r="Q179" s="8"/>
      <c r="R179" s="8"/>
      <c r="S179" s="8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x14ac:dyDescent="0.25">
      <c r="A180" s="10" t="s">
        <v>605</v>
      </c>
      <c r="B180" s="10" t="s">
        <v>602</v>
      </c>
      <c r="C180" s="11" t="s">
        <v>666</v>
      </c>
      <c r="D180" s="10" t="s">
        <v>606</v>
      </c>
      <c r="E180" s="10" t="s">
        <v>607</v>
      </c>
      <c r="F180" s="12">
        <v>2025</v>
      </c>
      <c r="G180" s="6">
        <f t="shared" si="2"/>
        <v>9.25</v>
      </c>
      <c r="H180" s="8"/>
      <c r="I180" s="8"/>
      <c r="J180" s="8">
        <v>6</v>
      </c>
      <c r="K180" s="8">
        <v>3.25</v>
      </c>
      <c r="L180" s="8"/>
      <c r="M180" s="8"/>
      <c r="N180" s="8"/>
      <c r="O180" s="8"/>
      <c r="P180" s="8"/>
      <c r="Q180" s="8"/>
      <c r="R180" s="8"/>
      <c r="S180" s="8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x14ac:dyDescent="0.25">
      <c r="A181" s="10" t="s">
        <v>608</v>
      </c>
      <c r="B181" s="10" t="s">
        <v>609</v>
      </c>
      <c r="C181" s="11" t="s">
        <v>667</v>
      </c>
      <c r="D181" s="10" t="s">
        <v>610</v>
      </c>
      <c r="E181" s="10" t="s">
        <v>283</v>
      </c>
      <c r="F181" s="12" t="s">
        <v>611</v>
      </c>
      <c r="G181" s="6">
        <f t="shared" si="2"/>
        <v>10.75</v>
      </c>
      <c r="H181" s="8"/>
      <c r="I181" s="8">
        <f>6.5+0.75</f>
        <v>7.25</v>
      </c>
      <c r="J181" s="8"/>
      <c r="K181" s="8"/>
      <c r="L181" s="8">
        <v>1.25</v>
      </c>
      <c r="M181" s="8"/>
      <c r="N181" s="8"/>
      <c r="O181" s="8"/>
      <c r="P181" s="8">
        <v>2.25</v>
      </c>
      <c r="Q181" s="8"/>
      <c r="R181" s="8"/>
      <c r="S181" s="8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x14ac:dyDescent="0.25">
      <c r="A182" s="10" t="s">
        <v>612</v>
      </c>
      <c r="B182" s="10" t="s">
        <v>609</v>
      </c>
      <c r="C182" s="11" t="s">
        <v>666</v>
      </c>
      <c r="D182" s="10" t="s">
        <v>613</v>
      </c>
      <c r="E182" s="10" t="s">
        <v>614</v>
      </c>
      <c r="F182" s="12">
        <v>2025</v>
      </c>
      <c r="G182" s="6">
        <f t="shared" si="2"/>
        <v>27.5</v>
      </c>
      <c r="H182" s="8"/>
      <c r="I182" s="8">
        <f>7.5+2+0.75</f>
        <v>10.25</v>
      </c>
      <c r="J182" s="8">
        <v>6</v>
      </c>
      <c r="K182" s="8"/>
      <c r="L182" s="8">
        <v>2.75</v>
      </c>
      <c r="M182" s="8"/>
      <c r="N182" s="8">
        <v>8.5</v>
      </c>
      <c r="O182" s="8"/>
      <c r="P182" s="8"/>
      <c r="Q182" s="8"/>
      <c r="R182" s="8"/>
      <c r="S182" s="8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x14ac:dyDescent="0.25">
      <c r="A183" s="10" t="s">
        <v>615</v>
      </c>
      <c r="B183" s="10" t="s">
        <v>75</v>
      </c>
      <c r="C183" s="11" t="s">
        <v>666</v>
      </c>
      <c r="D183" s="10" t="s">
        <v>144</v>
      </c>
      <c r="E183" s="10" t="s">
        <v>616</v>
      </c>
      <c r="F183" s="12">
        <v>2025</v>
      </c>
      <c r="G183" s="6">
        <f t="shared" si="2"/>
        <v>6</v>
      </c>
      <c r="H183" s="8"/>
      <c r="I183" s="8"/>
      <c r="J183" s="8">
        <v>6</v>
      </c>
      <c r="K183" s="8"/>
      <c r="L183" s="8"/>
      <c r="M183" s="8"/>
      <c r="N183" s="8"/>
      <c r="O183" s="8"/>
      <c r="P183" s="8"/>
      <c r="Q183" s="8"/>
      <c r="R183" s="8"/>
      <c r="S183" s="8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x14ac:dyDescent="0.25">
      <c r="A184" s="10" t="s">
        <v>617</v>
      </c>
      <c r="B184" s="10" t="s">
        <v>75</v>
      </c>
      <c r="C184" s="11" t="s">
        <v>667</v>
      </c>
      <c r="D184" s="10" t="s">
        <v>618</v>
      </c>
      <c r="E184" s="10" t="s">
        <v>619</v>
      </c>
      <c r="F184" s="12" t="s">
        <v>620</v>
      </c>
      <c r="G184" s="6">
        <f t="shared" si="2"/>
        <v>6</v>
      </c>
      <c r="H184" s="8"/>
      <c r="I184" s="8"/>
      <c r="J184" s="8"/>
      <c r="K184" s="8">
        <v>3.25</v>
      </c>
      <c r="L184" s="8">
        <v>2.75</v>
      </c>
      <c r="M184" s="8"/>
      <c r="N184" s="8"/>
      <c r="O184" s="8"/>
      <c r="P184" s="8"/>
      <c r="Q184" s="8"/>
      <c r="R184" s="8"/>
      <c r="S184" s="8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x14ac:dyDescent="0.25">
      <c r="A185" s="10" t="s">
        <v>621</v>
      </c>
      <c r="B185" s="10" t="s">
        <v>622</v>
      </c>
      <c r="C185" s="11" t="s">
        <v>666</v>
      </c>
      <c r="D185" s="10" t="s">
        <v>623</v>
      </c>
      <c r="E185" s="10" t="s">
        <v>624</v>
      </c>
      <c r="F185" s="12" t="s">
        <v>98</v>
      </c>
      <c r="G185" s="6">
        <f t="shared" si="2"/>
        <v>0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x14ac:dyDescent="0.25">
      <c r="A186" s="10" t="s">
        <v>625</v>
      </c>
      <c r="B186" s="10" t="s">
        <v>622</v>
      </c>
      <c r="C186" s="11" t="s">
        <v>667</v>
      </c>
      <c r="D186" s="10" t="s">
        <v>626</v>
      </c>
      <c r="E186" s="10" t="s">
        <v>627</v>
      </c>
      <c r="F186" s="12" t="s">
        <v>98</v>
      </c>
      <c r="G186" s="6">
        <f t="shared" si="2"/>
        <v>0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x14ac:dyDescent="0.25">
      <c r="A187" s="10" t="s">
        <v>628</v>
      </c>
      <c r="B187" s="10" t="s">
        <v>629</v>
      </c>
      <c r="C187" s="11" t="s">
        <v>666</v>
      </c>
      <c r="D187" s="10" t="s">
        <v>630</v>
      </c>
      <c r="E187" s="10" t="s">
        <v>631</v>
      </c>
      <c r="F187" s="12">
        <v>2025</v>
      </c>
      <c r="G187" s="6">
        <f t="shared" si="2"/>
        <v>15</v>
      </c>
      <c r="H187" s="8"/>
      <c r="I187" s="8"/>
      <c r="J187" s="8">
        <v>6</v>
      </c>
      <c r="K187" s="8"/>
      <c r="L187" s="8">
        <v>2.5</v>
      </c>
      <c r="M187" s="8">
        <v>0.5</v>
      </c>
      <c r="N187" s="8"/>
      <c r="O187" s="8"/>
      <c r="P187" s="8"/>
      <c r="Q187" s="8">
        <v>6</v>
      </c>
      <c r="R187" s="8"/>
      <c r="S187" s="8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x14ac:dyDescent="0.25">
      <c r="A188" s="10" t="s">
        <v>632</v>
      </c>
      <c r="B188" s="10" t="s">
        <v>629</v>
      </c>
      <c r="C188" s="11" t="s">
        <v>667</v>
      </c>
      <c r="D188" s="10" t="s">
        <v>633</v>
      </c>
      <c r="E188" s="10" t="s">
        <v>369</v>
      </c>
      <c r="F188" s="12" t="s">
        <v>76</v>
      </c>
      <c r="G188" s="6">
        <f t="shared" si="2"/>
        <v>26.75</v>
      </c>
      <c r="H188" s="8"/>
      <c r="I188" s="8">
        <f>7.5+0.75+1</f>
        <v>9.25</v>
      </c>
      <c r="J188" s="8"/>
      <c r="K188" s="8">
        <v>2.5</v>
      </c>
      <c r="L188" s="8">
        <v>2.5</v>
      </c>
      <c r="M188" s="8">
        <v>0.5</v>
      </c>
      <c r="N188" s="8">
        <v>9.5</v>
      </c>
      <c r="O188" s="8"/>
      <c r="P188" s="8">
        <v>2.5</v>
      </c>
      <c r="Q188" s="8"/>
      <c r="R188" s="8"/>
      <c r="S188" s="8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x14ac:dyDescent="0.25">
      <c r="A189" s="10" t="s">
        <v>634</v>
      </c>
      <c r="B189" s="10" t="s">
        <v>635</v>
      </c>
      <c r="C189" s="11" t="s">
        <v>666</v>
      </c>
      <c r="D189" s="10" t="s">
        <v>636</v>
      </c>
      <c r="E189" s="10" t="s">
        <v>637</v>
      </c>
      <c r="F189" s="12" t="s">
        <v>179</v>
      </c>
      <c r="G189" s="6">
        <f t="shared" si="2"/>
        <v>7</v>
      </c>
      <c r="H189" s="8"/>
      <c r="I189" s="8"/>
      <c r="J189" s="8"/>
      <c r="K189" s="8">
        <v>2</v>
      </c>
      <c r="L189" s="8">
        <v>2.5</v>
      </c>
      <c r="M189" s="8"/>
      <c r="N189" s="8"/>
      <c r="O189" s="8"/>
      <c r="P189" s="8">
        <v>2.5</v>
      </c>
      <c r="Q189" s="8"/>
      <c r="R189" s="8"/>
      <c r="S189" s="8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x14ac:dyDescent="0.25">
      <c r="A190" s="10" t="s">
        <v>638</v>
      </c>
      <c r="B190" s="10" t="s">
        <v>635</v>
      </c>
      <c r="C190" s="11" t="s">
        <v>667</v>
      </c>
      <c r="D190" s="10" t="s">
        <v>639</v>
      </c>
      <c r="E190" s="10" t="s">
        <v>640</v>
      </c>
      <c r="F190" s="12" t="s">
        <v>18</v>
      </c>
      <c r="G190" s="6">
        <f t="shared" si="2"/>
        <v>7</v>
      </c>
      <c r="H190" s="8"/>
      <c r="I190" s="8"/>
      <c r="J190" s="8"/>
      <c r="K190" s="8">
        <v>2</v>
      </c>
      <c r="L190" s="8">
        <v>2.5</v>
      </c>
      <c r="M190" s="8"/>
      <c r="N190" s="8"/>
      <c r="O190" s="8"/>
      <c r="P190" s="8">
        <v>2.5</v>
      </c>
      <c r="Q190" s="8"/>
      <c r="R190" s="8"/>
      <c r="S190" s="8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30" x14ac:dyDescent="0.25">
      <c r="A191" s="10" t="s">
        <v>641</v>
      </c>
      <c r="B191" s="10" t="s">
        <v>642</v>
      </c>
      <c r="C191" s="11" t="s">
        <v>667</v>
      </c>
      <c r="D191" s="10" t="s">
        <v>643</v>
      </c>
      <c r="E191" s="10" t="s">
        <v>644</v>
      </c>
      <c r="F191" s="11" t="s">
        <v>713</v>
      </c>
      <c r="G191" s="6">
        <f t="shared" si="2"/>
        <v>25</v>
      </c>
      <c r="H191" s="8"/>
      <c r="I191" s="8">
        <v>7.5</v>
      </c>
      <c r="J191" s="8"/>
      <c r="K191" s="8"/>
      <c r="L191" s="8">
        <v>2.5</v>
      </c>
      <c r="M191" s="8"/>
      <c r="N191" s="8">
        <v>6.5</v>
      </c>
      <c r="O191" s="8">
        <v>6</v>
      </c>
      <c r="P191" s="8">
        <v>2.5</v>
      </c>
      <c r="Q191" s="8"/>
      <c r="R191" s="8"/>
      <c r="S191" s="8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x14ac:dyDescent="0.25">
      <c r="A192" s="10" t="s">
        <v>645</v>
      </c>
      <c r="B192" s="10" t="s">
        <v>642</v>
      </c>
      <c r="C192" s="11" t="s">
        <v>666</v>
      </c>
      <c r="D192" s="10" t="s">
        <v>646</v>
      </c>
      <c r="E192" s="10" t="s">
        <v>647</v>
      </c>
      <c r="F192" s="11" t="s">
        <v>714</v>
      </c>
      <c r="G192" s="6">
        <f t="shared" si="2"/>
        <v>11.5</v>
      </c>
      <c r="H192" s="8"/>
      <c r="I192" s="8"/>
      <c r="J192" s="8"/>
      <c r="K192" s="8"/>
      <c r="L192" s="8">
        <v>2.5</v>
      </c>
      <c r="M192" s="8">
        <v>0.5</v>
      </c>
      <c r="N192" s="8"/>
      <c r="O192" s="8">
        <v>6</v>
      </c>
      <c r="P192" s="8">
        <v>2.5</v>
      </c>
      <c r="Q192" s="8"/>
      <c r="R192" s="8"/>
      <c r="S192" s="8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x14ac:dyDescent="0.25">
      <c r="A193" s="10" t="s">
        <v>649</v>
      </c>
      <c r="B193" s="10" t="s">
        <v>650</v>
      </c>
      <c r="C193" s="11" t="s">
        <v>667</v>
      </c>
      <c r="D193" s="10" t="s">
        <v>651</v>
      </c>
      <c r="E193" s="10" t="s">
        <v>652</v>
      </c>
      <c r="F193" s="12" t="s">
        <v>114</v>
      </c>
      <c r="G193" s="6">
        <f t="shared" si="2"/>
        <v>2.25</v>
      </c>
      <c r="H193" s="8"/>
      <c r="I193" s="8"/>
      <c r="J193" s="8"/>
      <c r="K193" s="8"/>
      <c r="L193" s="8"/>
      <c r="M193" s="8"/>
      <c r="N193" s="8"/>
      <c r="O193" s="8"/>
      <c r="P193" s="8">
        <v>2.25</v>
      </c>
      <c r="Q193" s="8"/>
      <c r="R193" s="8"/>
      <c r="S193" s="8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x14ac:dyDescent="0.25">
      <c r="A194" s="10" t="s">
        <v>653</v>
      </c>
      <c r="B194" s="10" t="s">
        <v>650</v>
      </c>
      <c r="C194" s="11" t="s">
        <v>666</v>
      </c>
      <c r="D194" s="10" t="s">
        <v>654</v>
      </c>
      <c r="E194" s="10" t="s">
        <v>655</v>
      </c>
      <c r="F194" s="12" t="s">
        <v>25</v>
      </c>
      <c r="G194" s="6">
        <f t="shared" si="2"/>
        <v>5.5</v>
      </c>
      <c r="H194" s="8"/>
      <c r="I194" s="8"/>
      <c r="J194" s="8"/>
      <c r="K194" s="8">
        <v>3.25</v>
      </c>
      <c r="L194" s="8"/>
      <c r="M194" s="8"/>
      <c r="N194" s="8"/>
      <c r="O194" s="8"/>
      <c r="P194" s="8">
        <v>2.25</v>
      </c>
      <c r="Q194" s="8"/>
      <c r="R194" s="8"/>
      <c r="S194" s="8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x14ac:dyDescent="0.25">
      <c r="A195" s="13" t="s">
        <v>707</v>
      </c>
      <c r="B195" s="10" t="s">
        <v>656</v>
      </c>
      <c r="C195" s="11" t="s">
        <v>666</v>
      </c>
      <c r="D195" s="13" t="s">
        <v>708</v>
      </c>
      <c r="E195" s="13" t="s">
        <v>709</v>
      </c>
      <c r="F195" s="12">
        <v>2026</v>
      </c>
      <c r="G195" s="6">
        <f t="shared" si="2"/>
        <v>6</v>
      </c>
      <c r="H195" s="16"/>
      <c r="I195" s="16"/>
      <c r="J195" s="16"/>
      <c r="K195" s="16"/>
      <c r="L195" s="16"/>
      <c r="M195" s="16"/>
      <c r="N195" s="8"/>
      <c r="O195" s="8">
        <v>6</v>
      </c>
      <c r="P195" s="8"/>
      <c r="Q195" s="8"/>
      <c r="R195" s="8"/>
      <c r="S195" s="8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x14ac:dyDescent="0.25">
      <c r="A196" s="10" t="s">
        <v>657</v>
      </c>
      <c r="B196" s="10" t="s">
        <v>656</v>
      </c>
      <c r="C196" s="11" t="s">
        <v>667</v>
      </c>
      <c r="D196" s="10" t="s">
        <v>658</v>
      </c>
      <c r="E196" s="10" t="s">
        <v>659</v>
      </c>
      <c r="F196" s="12" t="s">
        <v>160</v>
      </c>
      <c r="G196" s="6">
        <f t="shared" ref="G196:G198" si="3">SUM(H196:AC196)</f>
        <v>2.75</v>
      </c>
      <c r="H196" s="8"/>
      <c r="I196" s="8"/>
      <c r="J196" s="8"/>
      <c r="K196" s="8"/>
      <c r="L196" s="8"/>
      <c r="M196" s="8">
        <v>0.25</v>
      </c>
      <c r="N196" s="8"/>
      <c r="O196" s="8"/>
      <c r="P196" s="8">
        <v>2.5</v>
      </c>
      <c r="Q196" s="8"/>
      <c r="R196" s="8"/>
      <c r="S196" s="8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x14ac:dyDescent="0.25">
      <c r="A197" s="10" t="s">
        <v>660</v>
      </c>
      <c r="B197" s="10" t="s">
        <v>661</v>
      </c>
      <c r="C197" s="11" t="s">
        <v>667</v>
      </c>
      <c r="D197" s="10" t="s">
        <v>662</v>
      </c>
      <c r="E197" s="10" t="s">
        <v>663</v>
      </c>
      <c r="F197" s="11" t="s">
        <v>678</v>
      </c>
      <c r="G197" s="6">
        <f t="shared" si="3"/>
        <v>11.75</v>
      </c>
      <c r="H197" s="8"/>
      <c r="I197" s="8"/>
      <c r="J197" s="8">
        <v>6</v>
      </c>
      <c r="K197" s="8"/>
      <c r="L197" s="8">
        <v>2.5</v>
      </c>
      <c r="M197" s="8"/>
      <c r="N197" s="8"/>
      <c r="O197" s="8"/>
      <c r="P197" s="8">
        <v>3.25</v>
      </c>
      <c r="Q197" s="8"/>
      <c r="R197" s="8"/>
      <c r="S197" s="8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x14ac:dyDescent="0.25">
      <c r="A198" s="10" t="s">
        <v>664</v>
      </c>
      <c r="B198" s="10" t="s">
        <v>661</v>
      </c>
      <c r="C198" s="11" t="s">
        <v>666</v>
      </c>
      <c r="D198" s="10" t="s">
        <v>206</v>
      </c>
      <c r="E198" s="10" t="s">
        <v>665</v>
      </c>
      <c r="F198" s="11" t="s">
        <v>679</v>
      </c>
      <c r="G198" s="6">
        <f t="shared" si="3"/>
        <v>6</v>
      </c>
      <c r="H198" s="8"/>
      <c r="I198" s="8"/>
      <c r="J198" s="8">
        <v>6</v>
      </c>
      <c r="K198" s="8"/>
      <c r="L198" s="8"/>
      <c r="M198" s="8"/>
      <c r="N198" s="8"/>
      <c r="O198" s="8"/>
      <c r="P198" s="8"/>
      <c r="Q198" s="8"/>
      <c r="R198" s="8"/>
      <c r="S198" s="8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200" spans="1:29" x14ac:dyDescent="0.25">
      <c r="G200" s="7">
        <f>SUM(G103:G198)</f>
        <v>950.5</v>
      </c>
      <c r="H200" s="7">
        <f t="shared" ref="H200:P200" si="4">SUM(H3:H198)</f>
        <v>0</v>
      </c>
      <c r="I200" s="7">
        <f t="shared" si="4"/>
        <v>446.75</v>
      </c>
      <c r="J200" s="7">
        <f t="shared" si="4"/>
        <v>192</v>
      </c>
      <c r="K200" s="7">
        <f t="shared" si="4"/>
        <v>208.25</v>
      </c>
      <c r="L200" s="7">
        <f t="shared" si="4"/>
        <v>203</v>
      </c>
      <c r="M200" s="7">
        <f t="shared" si="4"/>
        <v>85.75</v>
      </c>
      <c r="N200" s="7">
        <f t="shared" si="4"/>
        <v>397</v>
      </c>
      <c r="O200" s="7">
        <f t="shared" si="4"/>
        <v>96</v>
      </c>
      <c r="P200" s="7">
        <f t="shared" si="4"/>
        <v>222.75</v>
      </c>
      <c r="Q200" s="7"/>
      <c r="R200" s="7">
        <f t="shared" ref="R200:AC200" si="5">SUM(R3:R198)</f>
        <v>0</v>
      </c>
      <c r="S200" s="7">
        <f t="shared" si="5"/>
        <v>28.75</v>
      </c>
      <c r="T200" s="7">
        <f t="shared" si="5"/>
        <v>0</v>
      </c>
      <c r="U200" s="7">
        <f t="shared" si="5"/>
        <v>0</v>
      </c>
      <c r="V200" s="7">
        <f t="shared" si="5"/>
        <v>0</v>
      </c>
      <c r="W200" s="7">
        <f t="shared" si="5"/>
        <v>0</v>
      </c>
      <c r="X200" s="7">
        <f t="shared" si="5"/>
        <v>0</v>
      </c>
      <c r="Y200" s="7">
        <f t="shared" si="5"/>
        <v>0</v>
      </c>
      <c r="Z200" s="7">
        <f t="shared" si="5"/>
        <v>0</v>
      </c>
      <c r="AA200" s="7">
        <f t="shared" si="5"/>
        <v>0</v>
      </c>
      <c r="AB200" s="7">
        <f t="shared" si="5"/>
        <v>0</v>
      </c>
      <c r="AC200" s="7">
        <f t="shared" si="5"/>
        <v>0</v>
      </c>
    </row>
  </sheetData>
  <mergeCells count="11">
    <mergeCell ref="Y1:AC1"/>
    <mergeCell ref="A1:A2"/>
    <mergeCell ref="B1:B2"/>
    <mergeCell ref="C1:C2"/>
    <mergeCell ref="D1:D2"/>
    <mergeCell ref="E1:E2"/>
    <mergeCell ref="F1:F2"/>
    <mergeCell ref="G1:G2"/>
    <mergeCell ref="I1:M1"/>
    <mergeCell ref="N1:S1"/>
    <mergeCell ref="T1:X1"/>
  </mergeCells>
  <conditionalFormatting sqref="G3:G198">
    <cfRule type="cellIs" dxfId="0" priority="1" operator="greaterThanOrEqual">
      <formula>6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Supervisor Info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Fischer</dc:creator>
  <cp:lastModifiedBy>Fischer, Kristina</cp:lastModifiedBy>
  <cp:lastPrinted>2025-10-24T13:55:42Z</cp:lastPrinted>
  <dcterms:created xsi:type="dcterms:W3CDTF">2024-12-02T13:50:57Z</dcterms:created>
  <dcterms:modified xsi:type="dcterms:W3CDTF">2026-07-15T12:06:25Z</dcterms:modified>
</cp:coreProperties>
</file>