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defaultThemeVersion="166925"/>
  <mc:AlternateContent xmlns:mc="http://schemas.openxmlformats.org/markup-compatibility/2006">
    <mc:Choice Requires="x15">
      <x15ac:absPath xmlns:x15ac="http://schemas.microsoft.com/office/spreadsheetml/2010/11/ac" url="https://ncconnect.sharepoint.com/sites/AGR-SoilWaterConservation/Shared Documents/Engineering/Block Grant/WEBSITE_UPLOADS/cost estimate/"/>
    </mc:Choice>
  </mc:AlternateContent>
  <xr:revisionPtr revIDLastSave="7" documentId="8_{F6ED5F6C-7B6A-4D58-8D97-E3D8C8A23F01}" xr6:coauthVersionLast="47" xr6:coauthVersionMax="47" xr10:uidLastSave="{AD2275D4-0A08-482E-8420-7073D20AEB65}"/>
  <bookViews>
    <workbookView xWindow="-120" yWindow="-120" windowWidth="29040" windowHeight="15720" tabRatio="923" activeTab="6" xr2:uid="{B8619D5B-2E8F-4690-98D5-91D7EC8F3B5F}"/>
  </bookViews>
  <sheets>
    <sheet name="Instructions" sheetId="19" r:id="rId1"/>
    <sheet name="Const.&amp; Bldg Materials" sheetId="4" r:id="rId2"/>
    <sheet name="Pipes &amp; Trash Guards" sheetId="12" r:id="rId3"/>
    <sheet name="Veg, Pasture, Cropland" sheetId="6" r:id="rId4"/>
    <sheet name="Grading &amp; Earth Moving" sheetId="7" r:id="rId5"/>
    <sheet name="Water Control Structures" sheetId="11" r:id="rId6"/>
    <sheet name="Summary Sheet" sheetId="1" r:id="rId7"/>
    <sheet name="Receipts (Actual Cost)" sheetId="20" r:id="rId8"/>
    <sheet name="Data" sheetId="18" r:id="rId9"/>
    <sheet name="ACSP Cost Est List" sheetId="2" r:id="rId10"/>
  </sheets>
  <definedNames>
    <definedName name="_xlnm.Print_Area" localSheetId="6">'Summary Sheet'!$A$1:$E$43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20" l="1"/>
  <c r="E36" i="1" s="1"/>
  <c r="M43" i="2"/>
  <c r="L43" i="2"/>
  <c r="F5" i="4"/>
  <c r="E33" i="1"/>
  <c r="E32" i="1"/>
  <c r="E24" i="1"/>
  <c r="E25" i="1"/>
  <c r="E23" i="1"/>
  <c r="C157" i="18"/>
  <c r="C22" i="18"/>
  <c r="C28" i="18"/>
  <c r="C9" i="18"/>
  <c r="C162" i="18"/>
  <c r="C161" i="18"/>
  <c r="C2" i="18"/>
  <c r="I3" i="4"/>
  <c r="D2" i="18" s="1"/>
  <c r="C12" i="18"/>
  <c r="C29" i="18"/>
  <c r="C4" i="18"/>
  <c r="C3" i="18"/>
  <c r="C5" i="18"/>
  <c r="C6" i="18"/>
  <c r="C7" i="18"/>
  <c r="C8" i="18"/>
  <c r="C10" i="18"/>
  <c r="C11" i="18"/>
  <c r="C13" i="18"/>
  <c r="C14" i="18"/>
  <c r="C15" i="18"/>
  <c r="C16" i="18"/>
  <c r="C17" i="18"/>
  <c r="C18" i="18"/>
  <c r="C19" i="18"/>
  <c r="C20" i="18"/>
  <c r="C21" i="18"/>
  <c r="C23" i="18"/>
  <c r="C24" i="18"/>
  <c r="C25" i="18"/>
  <c r="C26" i="18"/>
  <c r="C27" i="18"/>
  <c r="C173" i="18"/>
  <c r="C174" i="18"/>
  <c r="C175" i="18"/>
  <c r="C176" i="18"/>
  <c r="C177" i="18"/>
  <c r="C178" i="18"/>
  <c r="C179" i="18"/>
  <c r="C180" i="18"/>
  <c r="C181" i="18"/>
  <c r="C182" i="18"/>
  <c r="C183" i="18"/>
  <c r="C172" i="18"/>
  <c r="C163" i="18"/>
  <c r="C164" i="18"/>
  <c r="C165" i="18"/>
  <c r="C166" i="18"/>
  <c r="C167" i="18"/>
  <c r="C168" i="18"/>
  <c r="C169" i="18"/>
  <c r="C170" i="18"/>
  <c r="C171" i="18"/>
  <c r="C158" i="18"/>
  <c r="C159" i="18"/>
  <c r="C160" i="18"/>
  <c r="C152" i="18"/>
  <c r="C153" i="18"/>
  <c r="C154" i="18"/>
  <c r="C155" i="18"/>
  <c r="C156" i="18"/>
  <c r="C30" i="18"/>
  <c r="C31" i="18"/>
  <c r="C32" i="18"/>
  <c r="C33" i="18"/>
  <c r="C34" i="18"/>
  <c r="C35" i="18"/>
  <c r="C36" i="18"/>
  <c r="C37" i="18"/>
  <c r="C38" i="18"/>
  <c r="C39" i="18"/>
  <c r="C40" i="18"/>
  <c r="C41" i="18"/>
  <c r="C42" i="18"/>
  <c r="C43" i="18"/>
  <c r="C44" i="18"/>
  <c r="C45" i="18"/>
  <c r="C46" i="18"/>
  <c r="C47" i="18"/>
  <c r="C48" i="18"/>
  <c r="C49" i="18"/>
  <c r="C50" i="18"/>
  <c r="C51" i="18"/>
  <c r="C52" i="18"/>
  <c r="C53" i="18"/>
  <c r="C54" i="18"/>
  <c r="C55" i="18"/>
  <c r="C56" i="18"/>
  <c r="C57" i="18"/>
  <c r="C58" i="18"/>
  <c r="C59" i="18"/>
  <c r="C60" i="18"/>
  <c r="C61" i="18"/>
  <c r="C62" i="18"/>
  <c r="C63" i="18"/>
  <c r="C64" i="18"/>
  <c r="C65" i="18"/>
  <c r="C66" i="18"/>
  <c r="C67" i="18"/>
  <c r="C68" i="18"/>
  <c r="C69" i="18"/>
  <c r="C70" i="18"/>
  <c r="C71" i="18"/>
  <c r="C72" i="18"/>
  <c r="C73" i="18"/>
  <c r="C74" i="18"/>
  <c r="C75" i="18"/>
  <c r="C76" i="18"/>
  <c r="C77" i="18"/>
  <c r="C78" i="18"/>
  <c r="C79" i="18"/>
  <c r="C80" i="18"/>
  <c r="C81" i="18"/>
  <c r="C82" i="18"/>
  <c r="C83" i="18"/>
  <c r="C84" i="18"/>
  <c r="C85" i="18"/>
  <c r="C86" i="18"/>
  <c r="C87" i="18"/>
  <c r="C88" i="18"/>
  <c r="C89" i="18"/>
  <c r="C90" i="18"/>
  <c r="C91" i="18"/>
  <c r="C92" i="18"/>
  <c r="C93" i="18"/>
  <c r="C94" i="18"/>
  <c r="C95" i="18"/>
  <c r="C96" i="18"/>
  <c r="C97" i="18"/>
  <c r="C98" i="18"/>
  <c r="C99" i="18"/>
  <c r="C100" i="18"/>
  <c r="C101" i="18"/>
  <c r="C102" i="18"/>
  <c r="C103" i="18"/>
  <c r="C104" i="18"/>
  <c r="C105" i="18"/>
  <c r="C106" i="18"/>
  <c r="C107" i="18"/>
  <c r="C108" i="18"/>
  <c r="C109" i="18"/>
  <c r="C110" i="18"/>
  <c r="C111" i="18"/>
  <c r="C112" i="18"/>
  <c r="C113" i="18"/>
  <c r="C114" i="18"/>
  <c r="C115" i="18"/>
  <c r="C116" i="18"/>
  <c r="C117" i="18"/>
  <c r="C118" i="18"/>
  <c r="C119" i="18"/>
  <c r="C120" i="18"/>
  <c r="C121" i="18"/>
  <c r="C122" i="18"/>
  <c r="C123" i="18"/>
  <c r="C124" i="18"/>
  <c r="C125" i="18"/>
  <c r="C126" i="18"/>
  <c r="C127" i="18"/>
  <c r="C128" i="18"/>
  <c r="C129" i="18"/>
  <c r="C130" i="18"/>
  <c r="C131" i="18"/>
  <c r="C132" i="18"/>
  <c r="C133" i="18"/>
  <c r="C134" i="18"/>
  <c r="C135" i="18"/>
  <c r="C136" i="18"/>
  <c r="C137" i="18"/>
  <c r="C138" i="18"/>
  <c r="C139" i="18"/>
  <c r="C140" i="18"/>
  <c r="C141" i="18"/>
  <c r="C142" i="18"/>
  <c r="C143" i="18"/>
  <c r="C144" i="18"/>
  <c r="C145" i="18"/>
  <c r="C146" i="18"/>
  <c r="C147" i="18"/>
  <c r="C148" i="18"/>
  <c r="C149" i="18"/>
  <c r="C150" i="18"/>
  <c r="C151" i="18"/>
  <c r="I10" i="6"/>
  <c r="D159" i="18" s="1"/>
  <c r="J2" i="18" l="1" a="1"/>
  <c r="H2" i="18" a="1"/>
  <c r="J4" i="18" a="1"/>
  <c r="H4" i="18" a="1"/>
  <c r="G4" i="18" a="1"/>
  <c r="G2" i="18" a="1"/>
  <c r="H102" i="12"/>
  <c r="D126" i="18" s="1"/>
  <c r="H103" i="12"/>
  <c r="D127" i="18" s="1"/>
  <c r="H96" i="12"/>
  <c r="D120" i="18" s="1"/>
  <c r="H97" i="12"/>
  <c r="D121" i="18" s="1"/>
  <c r="H98" i="12"/>
  <c r="D122" i="18" s="1"/>
  <c r="H99" i="12"/>
  <c r="D123" i="18" s="1"/>
  <c r="H100" i="12"/>
  <c r="D124" i="18" s="1"/>
  <c r="H101" i="12"/>
  <c r="D125" i="18" s="1"/>
  <c r="H125" i="12"/>
  <c r="D149" i="18" s="1"/>
  <c r="H126" i="12"/>
  <c r="D150" i="18" s="1"/>
  <c r="H127" i="12"/>
  <c r="D151" i="18" s="1"/>
  <c r="H111" i="12"/>
  <c r="D135" i="18" s="1"/>
  <c r="H112" i="12"/>
  <c r="D136" i="18" s="1"/>
  <c r="H113" i="12"/>
  <c r="D137" i="18" s="1"/>
  <c r="H114" i="12"/>
  <c r="D138" i="18" s="1"/>
  <c r="H115" i="12"/>
  <c r="D139" i="18" s="1"/>
  <c r="H116" i="12"/>
  <c r="D140" i="18" s="1"/>
  <c r="H117" i="12"/>
  <c r="D141" i="18" s="1"/>
  <c r="H118" i="12"/>
  <c r="D142" i="18" s="1"/>
  <c r="H119" i="12"/>
  <c r="D143" i="18" s="1"/>
  <c r="H120" i="12"/>
  <c r="D144" i="18" s="1"/>
  <c r="H121" i="12"/>
  <c r="D145" i="18" s="1"/>
  <c r="H122" i="12"/>
  <c r="D146" i="18" s="1"/>
  <c r="H123" i="12"/>
  <c r="D147" i="18" s="1"/>
  <c r="H124" i="12"/>
  <c r="D148" i="18" s="1"/>
  <c r="H40" i="12"/>
  <c r="D64" i="18" s="1"/>
  <c r="H39" i="12"/>
  <c r="D63" i="18" s="1"/>
  <c r="H4" i="18" l="1"/>
  <c r="G2" i="18"/>
  <c r="H2" i="18"/>
  <c r="J2" i="18"/>
  <c r="G4" i="18"/>
  <c r="J4" i="18"/>
  <c r="H107" i="12"/>
  <c r="D131" i="18" s="1"/>
  <c r="I5" i="4"/>
  <c r="D3" i="18" s="1"/>
  <c r="F2" i="18" s="1" a="1"/>
  <c r="F2" i="18" s="1"/>
  <c r="I2" i="18" l="1" a="1"/>
  <c r="H3" i="11"/>
  <c r="D172" i="18" s="1"/>
  <c r="H4" i="11"/>
  <c r="D173" i="18" s="1"/>
  <c r="H5" i="11"/>
  <c r="D174" i="18" s="1"/>
  <c r="H6" i="11"/>
  <c r="D175" i="18" s="1"/>
  <c r="H7" i="11"/>
  <c r="D176" i="18" s="1"/>
  <c r="H8" i="11"/>
  <c r="D177" i="18" s="1"/>
  <c r="H3" i="7"/>
  <c r="D161" i="18" s="1"/>
  <c r="H5" i="12"/>
  <c r="D29" i="18" s="1"/>
  <c r="H6" i="12"/>
  <c r="D30" i="18" s="1"/>
  <c r="H7" i="12"/>
  <c r="D31" i="18" s="1"/>
  <c r="H8" i="12"/>
  <c r="D32" i="18" s="1"/>
  <c r="H9" i="12"/>
  <c r="D33" i="18" s="1"/>
  <c r="H10" i="12"/>
  <c r="D34" i="18" s="1"/>
  <c r="H11" i="12"/>
  <c r="D35" i="18" s="1"/>
  <c r="H12" i="12"/>
  <c r="D36" i="18" s="1"/>
  <c r="H13" i="12"/>
  <c r="D37" i="18" s="1"/>
  <c r="H14" i="12"/>
  <c r="D38" i="18" s="1"/>
  <c r="H15" i="12"/>
  <c r="D39" i="18" s="1"/>
  <c r="H16" i="12"/>
  <c r="D40" i="18" s="1"/>
  <c r="H17" i="12"/>
  <c r="D41" i="18" s="1"/>
  <c r="H24" i="12"/>
  <c r="D48" i="18" s="1"/>
  <c r="H9" i="11"/>
  <c r="D178" i="18" s="1"/>
  <c r="H10" i="11"/>
  <c r="D179" i="18" s="1"/>
  <c r="H11" i="11"/>
  <c r="D180" i="18" s="1"/>
  <c r="H12" i="11"/>
  <c r="D181" i="18" s="1"/>
  <c r="H13" i="11"/>
  <c r="D182" i="18" s="1"/>
  <c r="H14" i="11"/>
  <c r="D183" i="18" s="1"/>
  <c r="I26" i="4"/>
  <c r="D25" i="18" s="1"/>
  <c r="I27" i="4"/>
  <c r="D26" i="18" s="1"/>
  <c r="I28" i="4"/>
  <c r="D27" i="18" s="1"/>
  <c r="I29" i="4"/>
  <c r="D28" i="18" s="1"/>
  <c r="I22" i="4"/>
  <c r="D21" i="18" s="1"/>
  <c r="I23" i="4"/>
  <c r="D22" i="18" s="1"/>
  <c r="I24" i="4"/>
  <c r="D23" i="18" s="1"/>
  <c r="I25" i="4"/>
  <c r="D24" i="18" s="1"/>
  <c r="I7" i="4"/>
  <c r="D6" i="18" s="1"/>
  <c r="I8" i="4"/>
  <c r="D7" i="18" s="1"/>
  <c r="I9" i="4"/>
  <c r="D8" i="18" s="1"/>
  <c r="I10" i="4"/>
  <c r="D9" i="18" s="1"/>
  <c r="I11" i="4"/>
  <c r="D10" i="18" s="1"/>
  <c r="I12" i="4"/>
  <c r="D11" i="18" s="1"/>
  <c r="I13" i="4"/>
  <c r="D12" i="18" s="1"/>
  <c r="I14" i="4"/>
  <c r="D13" i="18" s="1"/>
  <c r="I15" i="4"/>
  <c r="D14" i="18" s="1"/>
  <c r="I16" i="4"/>
  <c r="D15" i="18" s="1"/>
  <c r="I17" i="4"/>
  <c r="D16" i="18" s="1"/>
  <c r="I18" i="4"/>
  <c r="D17" i="18" s="1"/>
  <c r="I19" i="4"/>
  <c r="D18" i="18" s="1"/>
  <c r="I20" i="4"/>
  <c r="D19" i="18" s="1"/>
  <c r="I21" i="4"/>
  <c r="D20" i="18" s="1"/>
  <c r="I6" i="4"/>
  <c r="D5" i="18" s="1"/>
  <c r="I4" i="4"/>
  <c r="D4" i="18" s="1"/>
  <c r="H4" i="7"/>
  <c r="D162" i="18" s="1"/>
  <c r="H5" i="7"/>
  <c r="D163" i="18" s="1"/>
  <c r="H6" i="7"/>
  <c r="D164" i="18" s="1"/>
  <c r="H7" i="7"/>
  <c r="D165" i="18" s="1"/>
  <c r="H8" i="7"/>
  <c r="D166" i="18" s="1"/>
  <c r="H9" i="7"/>
  <c r="D167" i="18" s="1"/>
  <c r="H10" i="7"/>
  <c r="D168" i="18" s="1"/>
  <c r="H11" i="7"/>
  <c r="D169" i="18" s="1"/>
  <c r="H12" i="7"/>
  <c r="D170" i="18" s="1"/>
  <c r="H13" i="7"/>
  <c r="D171" i="18" s="1"/>
  <c r="I6" i="6"/>
  <c r="D155" i="18" s="1"/>
  <c r="I7" i="6"/>
  <c r="D156" i="18" s="1"/>
  <c r="I8" i="6"/>
  <c r="D157" i="18" s="1"/>
  <c r="I9" i="6"/>
  <c r="D158" i="18" s="1"/>
  <c r="I11" i="6"/>
  <c r="D160" i="18" s="1"/>
  <c r="I3" i="6"/>
  <c r="D152" i="18" s="1"/>
  <c r="I4" i="6"/>
  <c r="D153" i="18" s="1"/>
  <c r="I5" i="6"/>
  <c r="D154" i="18" s="1"/>
  <c r="H93" i="12"/>
  <c r="D117" i="18" s="1"/>
  <c r="H94" i="12"/>
  <c r="D118" i="18" s="1"/>
  <c r="H95" i="12"/>
  <c r="D119" i="18" s="1"/>
  <c r="H104" i="12"/>
  <c r="D128" i="18" s="1"/>
  <c r="H105" i="12"/>
  <c r="D129" i="18" s="1"/>
  <c r="H106" i="12"/>
  <c r="D130" i="18" s="1"/>
  <c r="H108" i="12"/>
  <c r="D132" i="18" s="1"/>
  <c r="H109" i="12"/>
  <c r="D133" i="18" s="1"/>
  <c r="H110" i="12"/>
  <c r="D134" i="18" s="1"/>
  <c r="H77" i="12"/>
  <c r="D101" i="18" s="1"/>
  <c r="H78" i="12"/>
  <c r="D102" i="18" s="1"/>
  <c r="H79" i="12"/>
  <c r="D103" i="18" s="1"/>
  <c r="H80" i="12"/>
  <c r="D104" i="18" s="1"/>
  <c r="H81" i="12"/>
  <c r="D105" i="18" s="1"/>
  <c r="H82" i="12"/>
  <c r="D106" i="18" s="1"/>
  <c r="H83" i="12"/>
  <c r="D107" i="18" s="1"/>
  <c r="H84" i="12"/>
  <c r="D108" i="18" s="1"/>
  <c r="H85" i="12"/>
  <c r="D109" i="18" s="1"/>
  <c r="H86" i="12"/>
  <c r="D110" i="18" s="1"/>
  <c r="H87" i="12"/>
  <c r="D111" i="18" s="1"/>
  <c r="H88" i="12"/>
  <c r="D112" i="18" s="1"/>
  <c r="H89" i="12"/>
  <c r="D113" i="18" s="1"/>
  <c r="H90" i="12"/>
  <c r="D114" i="18" s="1"/>
  <c r="H91" i="12"/>
  <c r="D115" i="18" s="1"/>
  <c r="H92" i="12"/>
  <c r="D116" i="18" s="1"/>
  <c r="H68" i="12"/>
  <c r="D92" i="18" s="1"/>
  <c r="H69" i="12"/>
  <c r="D93" i="18" s="1"/>
  <c r="H70" i="12"/>
  <c r="D94" i="18" s="1"/>
  <c r="H71" i="12"/>
  <c r="D95" i="18" s="1"/>
  <c r="H72" i="12"/>
  <c r="D96" i="18" s="1"/>
  <c r="H73" i="12"/>
  <c r="D97" i="18" s="1"/>
  <c r="H74" i="12"/>
  <c r="D98" i="18" s="1"/>
  <c r="H75" i="12"/>
  <c r="D99" i="18" s="1"/>
  <c r="H76" i="12"/>
  <c r="D100" i="18" s="1"/>
  <c r="H48" i="12"/>
  <c r="D72" i="18" s="1"/>
  <c r="H49" i="12"/>
  <c r="D73" i="18" s="1"/>
  <c r="H50" i="12"/>
  <c r="D74" i="18" s="1"/>
  <c r="H51" i="12"/>
  <c r="D75" i="18" s="1"/>
  <c r="H52" i="12"/>
  <c r="D76" i="18" s="1"/>
  <c r="H53" i="12"/>
  <c r="D77" i="18" s="1"/>
  <c r="H54" i="12"/>
  <c r="D78" i="18" s="1"/>
  <c r="H55" i="12"/>
  <c r="D79" i="18" s="1"/>
  <c r="H56" i="12"/>
  <c r="D80" i="18" s="1"/>
  <c r="H57" i="12"/>
  <c r="D81" i="18" s="1"/>
  <c r="H58" i="12"/>
  <c r="D82" i="18" s="1"/>
  <c r="H59" i="12"/>
  <c r="D83" i="18" s="1"/>
  <c r="H60" i="12"/>
  <c r="D84" i="18" s="1"/>
  <c r="H61" i="12"/>
  <c r="D85" i="18" s="1"/>
  <c r="H62" i="12"/>
  <c r="D86" i="18" s="1"/>
  <c r="H63" i="12"/>
  <c r="D87" i="18" s="1"/>
  <c r="H64" i="12"/>
  <c r="D88" i="18" s="1"/>
  <c r="H65" i="12"/>
  <c r="D89" i="18" s="1"/>
  <c r="H66" i="12"/>
  <c r="D90" i="18" s="1"/>
  <c r="H67" i="12"/>
  <c r="D91" i="18" s="1"/>
  <c r="H38" i="12"/>
  <c r="D62" i="18" s="1"/>
  <c r="H41" i="12"/>
  <c r="D65" i="18" s="1"/>
  <c r="H42" i="12"/>
  <c r="D66" i="18" s="1"/>
  <c r="H43" i="12"/>
  <c r="D67" i="18" s="1"/>
  <c r="H44" i="12"/>
  <c r="D68" i="18" s="1"/>
  <c r="H45" i="12"/>
  <c r="D69" i="18" s="1"/>
  <c r="H46" i="12"/>
  <c r="D70" i="18" s="1"/>
  <c r="H47" i="12"/>
  <c r="D71" i="18" s="1"/>
  <c r="H27" i="12"/>
  <c r="D51" i="18" s="1"/>
  <c r="H28" i="12"/>
  <c r="D52" i="18" s="1"/>
  <c r="H29" i="12"/>
  <c r="D53" i="18" s="1"/>
  <c r="H30" i="12"/>
  <c r="D54" i="18" s="1"/>
  <c r="H31" i="12"/>
  <c r="D55" i="18" s="1"/>
  <c r="H32" i="12"/>
  <c r="D56" i="18" s="1"/>
  <c r="H33" i="12"/>
  <c r="D57" i="18" s="1"/>
  <c r="H34" i="12"/>
  <c r="D58" i="18" s="1"/>
  <c r="H35" i="12"/>
  <c r="D59" i="18" s="1"/>
  <c r="H36" i="12"/>
  <c r="D60" i="18" s="1"/>
  <c r="H37" i="12"/>
  <c r="D61" i="18" s="1"/>
  <c r="H18" i="12"/>
  <c r="D42" i="18" s="1"/>
  <c r="H19" i="12"/>
  <c r="D43" i="18" s="1"/>
  <c r="H20" i="12"/>
  <c r="D44" i="18" s="1"/>
  <c r="H21" i="12"/>
  <c r="D45" i="18" s="1"/>
  <c r="H22" i="12"/>
  <c r="D46" i="18" s="1"/>
  <c r="H23" i="12"/>
  <c r="D47" i="18" s="1"/>
  <c r="H25" i="12"/>
  <c r="D49" i="18" s="1"/>
  <c r="H26" i="12"/>
  <c r="D50" i="18" s="1"/>
  <c r="B29" i="1" l="1" a="1"/>
  <c r="B29" i="1" s="1"/>
  <c r="C29" i="1" a="1"/>
  <c r="C29" i="1" s="1"/>
  <c r="A29" i="1" a="1"/>
  <c r="A29" i="1" s="1"/>
  <c r="I2" i="18"/>
  <c r="E29" i="1" s="1" a="1"/>
  <c r="E29" i="1" s="1"/>
  <c r="F4" i="18" a="1"/>
  <c r="I4" i="18" a="1"/>
  <c r="I4" i="18" l="1"/>
  <c r="F4" i="18"/>
  <c r="E34" i="1"/>
  <c r="E8" i="1" l="1" a="1"/>
  <c r="A8" i="1" a="1"/>
  <c r="B8" i="1" a="1"/>
  <c r="C8" i="1" a="1"/>
  <c r="D30" i="1"/>
  <c r="D29" i="1"/>
  <c r="D21" i="1"/>
  <c r="D20" i="1"/>
  <c r="D19" i="1"/>
  <c r="D18" i="1"/>
  <c r="D17" i="1"/>
  <c r="D16" i="1"/>
  <c r="D15" i="1"/>
  <c r="D13" i="1" l="1"/>
  <c r="D14" i="1"/>
  <c r="D12" i="1"/>
  <c r="D10" i="1"/>
  <c r="D11" i="1"/>
  <c r="E8" i="1"/>
  <c r="E26" i="1" s="1"/>
  <c r="E35" i="1" s="1"/>
  <c r="A8" i="1"/>
  <c r="C8" i="1"/>
  <c r="B8" i="1"/>
  <c r="D9" i="1"/>
  <c r="D8" i="1" l="1"/>
  <c r="D39" i="1"/>
  <c r="E39" i="1" s="1"/>
  <c r="A36" i="1"/>
  <c r="D38" i="1"/>
  <c r="E38" i="1" s="1"/>
  <c r="E40"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<sst xmlns="http://schemas.openxmlformats.org/spreadsheetml/2006/main" count="3265" uniqueCount="558">
  <si>
    <t xml:space="preserve">USDA Block Grant BMP Calculator </t>
  </si>
  <si>
    <t>Instructions</t>
  </si>
  <si>
    <t xml:space="preserve"> Create new file name and save it under specific cooperator/contract details.</t>
  </si>
  <si>
    <t>Select the sheet that pertains to specific components needed.</t>
  </si>
  <si>
    <t xml:space="preserve"> Enter in Quantity of components needed (highlighted column).</t>
  </si>
  <si>
    <t>Once all component quantities are entered, select Summary Sheet.</t>
  </si>
  <si>
    <t>Enter in cooperator/contract data. Add Miscellaneous items if necessary (gray cells are the only cells that can be edited)</t>
  </si>
  <si>
    <t>Double check Components and Quantities to make sure they're correct.</t>
  </si>
  <si>
    <t xml:space="preserve"> Enter receipt totals and paste copies of receipts for Actual Cost paid by the landowner in RECEIPTS sheet. </t>
  </si>
  <si>
    <t>Print Summary Sheet.</t>
  </si>
  <si>
    <t xml:space="preserve">If you have any questions, please contact Rachel Smith or Lorien Deaton </t>
  </si>
  <si>
    <t xml:space="preserve">Rachel.smith@ncagr.gov </t>
  </si>
  <si>
    <t>lorien.deaton@ncagr.gov</t>
  </si>
  <si>
    <t>Construction and Building Materials (Bricks, Concrete, Lumber, Ponds, Stream Restoration, Micro-Irrigation)</t>
  </si>
  <si>
    <t>Component</t>
  </si>
  <si>
    <t>Unit Type</t>
  </si>
  <si>
    <t>WESTERN REGION  Unit Cost</t>
  </si>
  <si>
    <t>CENTRAL REGION  Unit Cost</t>
  </si>
  <si>
    <t>EASTERN REGION  Unit Cost</t>
  </si>
  <si>
    <t xml:space="preserve">Maximum Cost Share </t>
  </si>
  <si>
    <t>Cost Type</t>
  </si>
  <si>
    <t>Quantity</t>
  </si>
  <si>
    <t>100% Cost Estimate</t>
  </si>
  <si>
    <t>DEWATERING 100%</t>
  </si>
  <si>
    <t>Job</t>
  </si>
  <si>
    <t>Cost Share percent of actual amount not to exceed % of this cost</t>
  </si>
  <si>
    <t>Actual</t>
  </si>
  <si>
    <t>BRICK-8"</t>
  </si>
  <si>
    <t>Each</t>
  </si>
  <si>
    <t>$              -</t>
  </si>
  <si>
    <t>Average</t>
  </si>
  <si>
    <t>CATCH BASIN 100%</t>
  </si>
  <si>
    <t>CLEARING-removing woods</t>
  </si>
  <si>
    <t>Acre</t>
  </si>
  <si>
    <t>CONCRETE BLOCK-6" or 8"</t>
  </si>
  <si>
    <t>CONCRETE BLOCK-12"</t>
  </si>
  <si>
    <t>CONCRETE-non-reinforced &lt;= 5 CuYd</t>
  </si>
  <si>
    <t>CuYd</t>
  </si>
  <si>
    <t>CONCRETE-non-reinforced &gt; 5 CuYd</t>
  </si>
  <si>
    <t>CONCRETE-Reinforced (WW or Fiber - does not include rebar)</t>
  </si>
  <si>
    <t>FENCE-silt, install/maintain</t>
  </si>
  <si>
    <t>LinFt</t>
  </si>
  <si>
    <t>FILTER CLOTH-geotextile fabric</t>
  </si>
  <si>
    <t>SqYd</t>
  </si>
  <si>
    <t>GRATE-removable 24" frame &amp; grate</t>
  </si>
  <si>
    <t>GRATE-removable 30" frame &amp; grate</t>
  </si>
  <si>
    <t>GRATE-removable 36" frame &amp; grate</t>
  </si>
  <si>
    <t>JUNCTION BOX-concrete</t>
  </si>
  <si>
    <t>LUMBER-post, pressure treat 4" x 4"</t>
  </si>
  <si>
    <t>LUMBER-post, pressure treat 4" x 6"</t>
  </si>
  <si>
    <t>LUMBER-post, pressure treat 6" x 6"</t>
  </si>
  <si>
    <t>LUMBER-pressure treated boards</t>
  </si>
  <si>
    <t>BdFt</t>
  </si>
  <si>
    <t>EROSION CONTROL MATTING - LONG TERM- TRM OR 700 GRAM COIR</t>
  </si>
  <si>
    <t>EROSION CONTROL MATTING - TEMP, 12 MONTHS or less LONGEVITY</t>
  </si>
  <si>
    <t>EROSION CONTROL MATTING - TEMP, 18-36 MONTHS LONGEVITY</t>
  </si>
  <si>
    <t>EROSION CONTROL MATTING - TEMP, &lt; 400 SQ FT, STRAW -12 MONTHS OR LESS LONGEVITY</t>
  </si>
  <si>
    <t>SqFt</t>
  </si>
  <si>
    <t>STEEL-reinforce, wire fabric/rebar</t>
  </si>
  <si>
    <t>Lb</t>
  </si>
  <si>
    <t>STONE-Boulders (installed)</t>
  </si>
  <si>
    <t>Ton</t>
  </si>
  <si>
    <t>STONE-gravel</t>
  </si>
  <si>
    <t>STONE-riprap</t>
  </si>
  <si>
    <t>For actual cost items, the payment is based on 75 or 90 percent of actual cost, not to exceed the established cost share cap.   The cost share cap listed is the maximum amount of cost share reimbursement allowed for that component/BMP.</t>
  </si>
  <si>
    <t>*Local Soil &amp; Water Conservation Districts can set more restrictive costs or caps in their annual strategic plan before any current year contracts are approved.</t>
  </si>
  <si>
    <t>Pipes and Trash Guards</t>
  </si>
  <si>
    <t>NOTE: PIPE - CORRUGATED METAL, CORRUGATED ALUMINUM, REINFORCED CONCRETE (RCP), CORRUGATED STORMWATER Where</t>
  </si>
  <si>
    <t>excavation and backfill are included, an assumed volume is calculated by pipe diameter plus 3' wide by pipe diameter plus 2' deep per linear foot (EX. 24" pipe would be 5' wide x4' deep per linear foot)</t>
  </si>
  <si>
    <t>PIPE FITTING-Corrugated Polyethylene 4"</t>
  </si>
  <si>
    <t>PIPE FITTING-Corrugated Polyethylene 5"</t>
  </si>
  <si>
    <t>PIPE FITTING-Corrugated Polyethylene 6"</t>
  </si>
  <si>
    <t>PIPE FITTING-Corrugated Polyethylene 8"</t>
  </si>
  <si>
    <t>PIPE FITTING-Corrugated Polyethylene 10"</t>
  </si>
  <si>
    <t>PIPE FITTING-Corrugated Polyethylene 12"</t>
  </si>
  <si>
    <t>PIPE FITTING-Corrugated Polyethylene 15"</t>
  </si>
  <si>
    <t>PIPE FITTING-Corrugated Polyethylene 18"</t>
  </si>
  <si>
    <t>PIPE FITTING-Polyvinyl Chloride &lt;=3"</t>
  </si>
  <si>
    <t>PIPE FITTING-Polyvinyl Chloride 4"</t>
  </si>
  <si>
    <t>PIPE FITTING-Polyvinyl Chloride 6"</t>
  </si>
  <si>
    <t>PIPE FITTING-Polyvinyl Chloride 8"</t>
  </si>
  <si>
    <t>PIPE FITTING-Polyvinyl Chloride 10"</t>
  </si>
  <si>
    <t>PIPE FITTING-Polyvinyl Chloride 12"</t>
  </si>
  <si>
    <t>PIPE FITTING-stormwater 12"</t>
  </si>
  <si>
    <t>PIPE FITTING-stormwater 24"</t>
  </si>
  <si>
    <t>PIPE-bent support for outlet</t>
  </si>
  <si>
    <t>PIPE- CORRUGATED METAL,  galvanized and bituminous coated with paved invert,  16 ga.,  8"- includes excavation and backfill</t>
  </si>
  <si>
    <t>PIPE- CORRUGATED METAL,  galvanized and bituminous coated with paved invert,  16 ga.,  10"- includes excavation and backfill</t>
  </si>
  <si>
    <t>PIPE- CORRUGATED METAL,  galvanized and bituminous coated with paved invert,  16 ga.,  12"- includes excavation and backfill</t>
  </si>
  <si>
    <t>PIPE- CORRUGATED METAL,  galvanized and bituminous coated with paved invert,  16 ga.,  15"- includes excavation and backfill</t>
  </si>
  <si>
    <t>PIPE- CORRUGATED METAL,  galvanized and bituminous coated with paved invert,  16 ga.,  18"- includes excavation and backfill</t>
  </si>
  <si>
    <t>PIPE- CORRUGATED METAL,  galvanized and bituminous coated with paved invert,  16 ga.,  24"- includes excavation and backfill</t>
  </si>
  <si>
    <t>PIPE- CORRUGATED METAL,  galvanized and bituminous coated with paved invert,  16 ga.,  48"- includes excavation and backfill</t>
  </si>
  <si>
    <t>PIPE- CORRUGATED METAL,  galvanized and bituminous coated with paved invert,  16 ga.,  60"- includes excavation and backfill</t>
  </si>
  <si>
    <t>PIPE- CORRUGATED METAL,  galvanized and bituminous coated with paved invert,  16 ga.,  72"- includes excavation and backfill</t>
  </si>
  <si>
    <t>PIPE- CORRUGATED ALUMINUM, 16 ga., 6" - includes excavation and backfill</t>
  </si>
  <si>
    <t>PIPE- CORRUGATED ALUMINUM, 16 ga., 8" -includes excavation and backfill</t>
  </si>
  <si>
    <t>PIPE- CORRUGATED ALUMINUM, 16 ga., 10" -includes excavation and backfill</t>
  </si>
  <si>
    <t>PIPE- CORRUGATED ALUMINUM, 16 ga., 12" -includes excavation and backfill</t>
  </si>
  <si>
    <t>PIPE- CORRUGATED ALUMINUM, 16 ga., 15" -includes excavation and backfill</t>
  </si>
  <si>
    <t>PIPE- CORRUGATED ALUMINUM, 16 ga., 18" -includes excavation and backfill</t>
  </si>
  <si>
    <t>PIPE- CORRUGATED ALUMINUM, 14 ga., 21" -includes excavation and backfill</t>
  </si>
  <si>
    <t>PIPE- CORRUGATED ALUMINUM, 14 ga., 24" -includes excavation and backfill</t>
  </si>
  <si>
    <t>PIPE- CORRUGATED ALUMINUM, 14 ga., 27" -</t>
  </si>
  <si>
    <t>PIPE- CORRUGATED ALUMINUM, 14 ga., 30" -includes excavation and backfill</t>
  </si>
  <si>
    <t>PIPE- CORRUGATED ALUMINUM, 12 ga., 36" -includes excavation and backfill</t>
  </si>
  <si>
    <t>PIPE- CORRUGATED ALUMINUM, 12 ga., 42" -includes excavation and backfill</t>
  </si>
  <si>
    <t>PIPE- CORRUGATED ALUMINUM, 12 ga., 48" -includes excavation and backfill</t>
  </si>
  <si>
    <t>PIPE- CORRUGATED ALUMINUM, 12 ga., 54" -includes excavation and backfill</t>
  </si>
  <si>
    <t>PIPE- CORRUGATED ALUMINUM, 12 ga., 60" -includes excavation and backfill</t>
  </si>
  <si>
    <t>PIPE- CORRUGATED ALUMINUM, 12 ga., 66" -includes excavation and backfill</t>
  </si>
  <si>
    <t>PIPE- CORRUGATED ALUMINUM, 12 ga., 72" -includes excavation and backfill</t>
  </si>
  <si>
    <t>PIPE- CORRUGATED METAL, galvanized uncoated,  16 ga.,  8" - includes excavation and backfill</t>
  </si>
  <si>
    <t>PIPE- CORRUGATED METAL, galvanized uncoated,  16 ga.,  10" - includes excavation and backfill</t>
  </si>
  <si>
    <t>PIPE- CORRUGATED METAL, galvanized uncoated,  16 ga.,  12" - includes excavation and backfill</t>
  </si>
  <si>
    <t>PIPE- CORRUGATED METAL, galvanized uncoated,  16 ga.,  15" - includes excavation and backfill</t>
  </si>
  <si>
    <t>PIPE- CORRUGATED METAL, galvanized uncoated,  16 ga.,  18" - includes excavation and backfill</t>
  </si>
  <si>
    <t>PIPE- CORRUGATED METAL, galvanized uncoated,  14 ga.,  21" - includes excavation and backfill</t>
  </si>
  <si>
    <t>PIPE- CORRUGATED METAL, galvanized uncoated,  14 ga.,  24" - includes excavation and backfill</t>
  </si>
  <si>
    <t>PIPE- CORRUGATED METAL, galvanized uncoated,  14 ga.,  27" - includes excavation and backfill</t>
  </si>
  <si>
    <t>PIPE- CORRUGATED METAL, galvanized uncoated,  14 ga.,  30" - includes excavation and backfill</t>
  </si>
  <si>
    <t>PIPE- CORRUGATED METAL, galvanized uncoated,  12 ga.,  36" - includes excavation and backfill</t>
  </si>
  <si>
    <t>PIPE- CORRUGATED METAL, galvanized uncoated,  12 ga.,  42" - includes excavation and backfill</t>
  </si>
  <si>
    <t>PIPE- CORRUGATED METAL, galvanized uncoated,  12 ga.,  48" - includes excavation and backfill</t>
  </si>
  <si>
    <t>PIPE- CORRUGATED METAL, galvanized uncoated,  12 ga.,  54" - includes excavation and backfill</t>
  </si>
  <si>
    <t>PIPE- CORRUGATED METAL, galvanized uncoated,  10 ga.,  60" - includes excavation and backfill</t>
  </si>
  <si>
    <t>PIPE- CORRUGATED METAL, galvanized uncoated,  12 ga.,  66" - includes excavation and backfill</t>
  </si>
  <si>
    <t>PIPE- CORRUGATED METAL, galvanized uncoated,  10 ga.,  72" - includes excavation and backfill</t>
  </si>
  <si>
    <t>PIPE- CORRUGATED PLASTIC, polyethylene, single wall,  4" - does not include excavation</t>
  </si>
  <si>
    <t>PIPE- CORRUGATED PLASTIC, polyethylene, single wall,  6" - does not include excavation</t>
  </si>
  <si>
    <t>PIPE- CORRUGATED PLASTIC, polyethylene, single wall,  8" - does not include excavation</t>
  </si>
  <si>
    <t>PIPE- CORRUGATED PLASTIC, polyethylene, single wall,  10" - does not include excavation</t>
  </si>
  <si>
    <t>PIPE- CORRUGATED PLASTIC, polyethylene, single wall,  12" - does not include excavation</t>
  </si>
  <si>
    <t>PIPE- CORRUGATED PLASTIC, polyethylene, double wall,  15" - does not include excavation</t>
  </si>
  <si>
    <t>PIPE- CORRUGATED PLASTIC, polyethylene, double wall,  18" - does not include excavation</t>
  </si>
  <si>
    <t>PIPE- CORRUGATED PLASTIC, polyethylene, double wall,  24" - does not include excavation</t>
  </si>
  <si>
    <t>PIPE- CORRUGATED PLASTIC, polyethylene, double wall,  36" - does not include excavation</t>
  </si>
  <si>
    <t>PIPE- CORRUGATED PLASTIC, polyethylene, double wall, 42" - does not include excavation</t>
  </si>
  <si>
    <t>PIPE- CORRUGATED PLASTIC, polyethylene, double wall, 48" - does not include excavation</t>
  </si>
  <si>
    <t>PIPE- CORRUGATED PLASTIC, polyethylene, double wall, 54" - does not include excavation</t>
  </si>
  <si>
    <t>PIPE- CORRUGATED PLASTIC, polyethylene, double wall, 60" - does not include excavation</t>
  </si>
  <si>
    <t>PIPE-Polyvinyl Chloride 4" (does not include excavation)</t>
  </si>
  <si>
    <t>PIPE-Polyvinyl Chloride 5" (does not include excavation)</t>
  </si>
  <si>
    <t>PIPE-Polyvinyl Chloride 6" (does not include excavation)</t>
  </si>
  <si>
    <t>PIPE-Polyvinyl Chloride 8" (does not include excavation)</t>
  </si>
  <si>
    <t>PIPE-Polyvinyl Chloride 10" (does not include excavation)</t>
  </si>
  <si>
    <t>PIPE-Polyvinyl Chloride 12" (does not include excavation)</t>
  </si>
  <si>
    <t>PIPE- REINFORCED CONCRETE (RCP),  class 3, 12" - includes excavation and backfill</t>
  </si>
  <si>
    <t>PIPE- REINFORCED CONCRETE (RCP),  class 3, 15" - includes excavation and backfill</t>
  </si>
  <si>
    <t>PIPE- REINFORCED CONCRETE (RCP),  class 3, 18" - includes excavation and backfill</t>
  </si>
  <si>
    <t>PIPE- REINFORCED CONCRETE (RCP),  class 3, 21" - includes excavation and backfill</t>
  </si>
  <si>
    <t>PIPE- REINFORCED CONCRETE (RCP),  class 3, 24" - includes excavation and backfill</t>
  </si>
  <si>
    <t>PIPE- REINFORCED CONCRETE (RCP),  class 3, 30" - includes excavation and backfill</t>
  </si>
  <si>
    <t>PIPE- REINFORCED CONCRETE (RCP),  class 3, 36" - includes excavation and backfill</t>
  </si>
  <si>
    <t>PIPE- REINFORCED CONCRETE (RCP),  class 3, 42" - includes excavation and backfill</t>
  </si>
  <si>
    <t>PIPE- REINFORCED CONCRETE (RCP),  class 3, 48" - includes excavation and backfill</t>
  </si>
  <si>
    <t>PIPE- REINFORCED CONCRETE (RCP),  class 3, 54" - includes excavation and backfill</t>
  </si>
  <si>
    <t>PIPE- REINFORCED CONCRETE (RCP),  class 3, 60" - includes excavation and backfill</t>
  </si>
  <si>
    <t>PIPE- REINFORCED CONCRETE (RCP),  class 3, 72" - includes excavation and backfill</t>
  </si>
  <si>
    <t>PIPE-CORRUGATED STORMWATER, TYPE S, SMOOTH WALL, 4" - includes excavation and backfill</t>
  </si>
  <si>
    <t>PIPE-CORRUGATED STORMWATER, TYPE S, SMOOTH WALL , 6" - includes excavation and backfill</t>
  </si>
  <si>
    <t>PIPE-CORRUGATED STORMWATER, TYPE S, SMOOTH WALL , 8" - includes excavation and backfill</t>
  </si>
  <si>
    <t>PIPE-CORRUGATED STORMWATER, TYPE S, SMOOTH WALL, 10" - includes excavation and backfill</t>
  </si>
  <si>
    <t>PIPE-CORRUGATED STORMWATER, TYPE S, SMOOTH WALL , 12" - includes excavation and backfill</t>
  </si>
  <si>
    <t>PIPE-CORRUGATED STORMWATER, TYPE S, SMOOTH WALL , 15" - includes excavation and backfill</t>
  </si>
  <si>
    <t>PIPE-CORRUGATED STORMWATER, TYPE S, SMOOTH WALL , 18" - includes excavation and backfill</t>
  </si>
  <si>
    <t>PIPE-CORRUGATED STORMWATER, TYPE S, SMOOTH WALL , 24" - includes excavation and backfill</t>
  </si>
  <si>
    <t>PIPE-CORRUGATED STORMWATER, TYPE S, SMOOTH WALL , 30" - includes excavation and backfill</t>
  </si>
  <si>
    <t>PIPE-CORRUGATED STORMWATER, TYPE S, SMOOTH WALL , 36" - includes excavation and backfill</t>
  </si>
  <si>
    <t>PIPE-CORRUGATED STORMWATER, TYPE S, SMOOTH WALL , 42" - includes excavation and backfill</t>
  </si>
  <si>
    <t>PIPE-CORRUGATED STORMWATER, TYPE S, SMOOTH WALL , 48" - includes excavation and backfill</t>
  </si>
  <si>
    <t>PIPE-CORRUGATED STORMWATER, TYPE S, SMOOTH WALL , 54" - includes excavation and backfill</t>
  </si>
  <si>
    <t>PIPE-CORRUGATED STORMWATER, TYPE S, SMOOTH WALL , 60" - includes excavation and backfill</t>
  </si>
  <si>
    <t>FACE PLATE alum. 12"-18"-INSTALLED</t>
  </si>
  <si>
    <t>ANIMAL GUARD - Band type</t>
  </si>
  <si>
    <t>ANIMAL GUARD - Inside type</t>
  </si>
  <si>
    <t>TRASH GD-Corrugated Aluminum 15"</t>
  </si>
  <si>
    <t>TRASH GD-Corrugated Aluminum 24"</t>
  </si>
  <si>
    <t>TRASH GD-Corrugated Aluminum 30"</t>
  </si>
  <si>
    <t>TRASH GD-Corrugated Aluminum 36"</t>
  </si>
  <si>
    <t>TRASH GD-Corrugated Aluminum 48"</t>
  </si>
  <si>
    <t>TRASH GD-Corrugated Aluminum 54"</t>
  </si>
  <si>
    <t>TRASH GD-Polyvinyl Chloride/Coated Corrugated Steel/steel 12"</t>
  </si>
  <si>
    <t>TRASH GD-Polyvinyl Chloride/Coated Corrugated Steel/steel 15"</t>
  </si>
  <si>
    <t>TRASH GD-Polyvinyl Chloride/Coated Corrugated Steel/steel 18"</t>
  </si>
  <si>
    <t>TRASH GD-Polyvinyl Chloride/Coated Corrugated Steel/steel 24"</t>
  </si>
  <si>
    <t>TRASH GD-Polyvinyl Chloride/Coated Corrugated Steel/steel 30"</t>
  </si>
  <si>
    <t>TRASH GD-Polyvinyl Chloride/Coated Corrugated Steel/steel 36"</t>
  </si>
  <si>
    <t>TRASH GD-Polyvinyl Chloride/Coated Corrugated Steel/steel 42"</t>
  </si>
  <si>
    <t>TRASH GD-Polyvinyl Chloride/Coated Corrugated Steel/steel 48"</t>
  </si>
  <si>
    <t>TRASH GD-Polyvinyl Chloride/Coated Corrugated Steel/steel 60"</t>
  </si>
  <si>
    <t>TRASH GD-Polyvinyl Chloride/Coated Corrugated Steel/steel 72"</t>
  </si>
  <si>
    <t>Establishment of Vegetation, Pasture Renovation and Cropland Conversion (Grass)</t>
  </si>
  <si>
    <t>Maximum Cost Share</t>
  </si>
  <si>
    <t>VEGETATION-bag lime, seed and fertlizer</t>
  </si>
  <si>
    <t>VEGETATION-Tree/Shrub Bare Root Seedlings</t>
  </si>
  <si>
    <t>VEGETATION-bulk lime, seed and fertilizer</t>
  </si>
  <si>
    <t>VEGETATION-Hydroseed</t>
  </si>
  <si>
    <t>VEGETATION-establish, native species for riparian areas only</t>
  </si>
  <si>
    <t>VEGETATION-Livestakes (installed)</t>
  </si>
  <si>
    <t>VEGETATION-mulch, small grain straw</t>
  </si>
  <si>
    <t>VEGETATION- mulch netting installed</t>
  </si>
  <si>
    <t>VEGETATION-seedbed prep</t>
  </si>
  <si>
    <t>Grading and Earth Moving Components</t>
  </si>
  <si>
    <t>EARTH FILL- ADJACENT (WITHIN 300 YDS)</t>
  </si>
  <si>
    <t>EARTH FILL ADJACENT, COMPACTED</t>
  </si>
  <si>
    <t>EARTH FILL HAULED</t>
  </si>
  <si>
    <t>EARTH FILL HAULED, COMPACTED</t>
  </si>
  <si>
    <t>EXCAVATION- Spring development/Stream Pickup</t>
  </si>
  <si>
    <t>Hr</t>
  </si>
  <si>
    <t>EXCAVATION-w/spoil removal</t>
  </si>
  <si>
    <t>GRADING-medium, &lt;=6" avg</t>
  </si>
  <si>
    <t>GRADING-heavy, 6"-9" avg</t>
  </si>
  <si>
    <t>GRADING-extra heavy 9"-12" avg</t>
  </si>
  <si>
    <t>GRADING-maximum heavy &gt;12" avg</t>
  </si>
  <si>
    <t>GRADING-minimum, &lt;=1/4 acre</t>
  </si>
  <si>
    <t>Water Control Structures</t>
  </si>
  <si>
    <t>ANTISEEP COLL-alum, 12"-18" pipe</t>
  </si>
  <si>
    <t>ANTISEEP COLL-alum, 24" pipe</t>
  </si>
  <si>
    <t>ANTISEEP COLL-alum, 30" pipe</t>
  </si>
  <si>
    <t>ANTISEEP COLL-alum, 36" pipe</t>
  </si>
  <si>
    <t>ANTISEEP COLL-alum, 42" pipe</t>
  </si>
  <si>
    <t>ANTISEEP COLL-alum, 48" pipe</t>
  </si>
  <si>
    <t>ANTISEEP COLL-alum, 54" pipe</t>
  </si>
  <si>
    <t>ANTISEEP COLL-alum, 60" pipe</t>
  </si>
  <si>
    <t>ANTISEEP COLL-alum, 72" pipe</t>
  </si>
  <si>
    <t>HEADWALL-aluminum</t>
  </si>
  <si>
    <t>HEADWALL-concrete - includes steel reinforcement</t>
  </si>
  <si>
    <t>HEADWALL-sand cement bag &gt;=60 lb</t>
  </si>
  <si>
    <t>Bag</t>
  </si>
  <si>
    <t>NCDA&amp;CS Hurricane Helene Agricultural Disaster Recovery Program 
USDA Block Grant Infrastructure Loss -Repairs to Roads, Bridges, Culverts
Estimate Summary Page</t>
  </si>
  <si>
    <r>
      <t xml:space="preserve">Cooperator Name: </t>
    </r>
    <r>
      <rPr>
        <b/>
        <sz val="12"/>
        <color rgb="FFFF0000"/>
        <rFont val="Calibri"/>
        <family val="2"/>
        <scheme val="minor"/>
      </rPr>
      <t>EXAMPLE- 60" HDPE DUAL WALL  Culvert w/ bank sloping and planting</t>
    </r>
  </si>
  <si>
    <t>Application/Contract Number:</t>
  </si>
  <si>
    <t>District:</t>
  </si>
  <si>
    <t>Average Cost Components</t>
  </si>
  <si>
    <t>Units</t>
  </si>
  <si>
    <t>Unit Cost</t>
  </si>
  <si>
    <t>Amount</t>
  </si>
  <si>
    <t>Miscellaneous Average Cost items not included in the cost list:</t>
  </si>
  <si>
    <t>Sub-Total AVG Cost</t>
  </si>
  <si>
    <t>Actual Cost Components from ACSP cost list(Receipts Required not to Exceed Max)</t>
  </si>
  <si>
    <t>Miscellaneous Actual Cost items not included in the cost list:</t>
  </si>
  <si>
    <t>Sub-Total Receipt Based Cost (not to Exceed)</t>
  </si>
  <si>
    <t>TOTAL - Component Cost</t>
  </si>
  <si>
    <r>
      <t xml:space="preserve">Actual Cost Paid by Landowner:
</t>
    </r>
    <r>
      <rPr>
        <b/>
        <sz val="9"/>
        <color theme="1"/>
        <rFont val="Calibri"/>
        <family val="2"/>
        <scheme val="minor"/>
      </rPr>
      <t>Total of receipts provided  by landowners - see Receipts (Actual Cost) Worksheet</t>
    </r>
  </si>
  <si>
    <t>Budget Scaling Factor</t>
  </si>
  <si>
    <t>Cost Share Component Cost with Scaling</t>
  </si>
  <si>
    <r>
      <t xml:space="preserve">Estimated Payment* 
</t>
    </r>
    <r>
      <rPr>
        <b/>
        <sz val="8"/>
        <color theme="1"/>
        <rFont val="Calibri"/>
        <family val="2"/>
        <scheme val="minor"/>
      </rPr>
      <t>* If actual cost is less than component cost, pay percentage of actual cost</t>
    </r>
  </si>
  <si>
    <t>Track 1: NRCS Standard Repair</t>
  </si>
  <si>
    <t>TRACK 1</t>
  </si>
  <si>
    <t>Track 2: Alternative Repair</t>
  </si>
  <si>
    <t>TRACK 2</t>
  </si>
  <si>
    <t>FINAL TRACK DETERMINATION</t>
  </si>
  <si>
    <t>FINAL PAYMENT</t>
  </si>
  <si>
    <t>Incomplete</t>
  </si>
  <si>
    <r>
      <rPr>
        <b/>
        <sz val="9"/>
        <color theme="1"/>
        <rFont val="Calibri"/>
        <family val="2"/>
        <scheme val="minor"/>
      </rPr>
      <t>Disclaimer</t>
    </r>
    <r>
      <rPr>
        <sz val="9"/>
        <color theme="1"/>
        <rFont val="Calibri"/>
        <family val="2"/>
        <scheme val="minor"/>
      </rPr>
      <t>: This is an estimate of potential cost share program funding that may be available for Disaster Repair.  Please note that this for planning purposes only and does not reflect the actual cost of the project, nor the amount of funding committed to the project through an official contract.  Please consult a contractor for a quote.</t>
    </r>
  </si>
  <si>
    <t xml:space="preserve">Receipts for Actual Cost Paid </t>
  </si>
  <si>
    <t>Paste Receipts Below</t>
  </si>
  <si>
    <t>TOTAL OF RECEIPTS BELOW</t>
  </si>
  <si>
    <t>Supplier/Vendor</t>
  </si>
  <si>
    <t>Cost from Receipt</t>
  </si>
  <si>
    <t>100% Cost</t>
  </si>
  <si>
    <t>Actual1 or Average1</t>
  </si>
  <si>
    <t>Actual1 or Average0</t>
  </si>
  <si>
    <t>Selected Components</t>
  </si>
  <si>
    <t>Units Filtered</t>
  </si>
  <si>
    <t>Total Cost Filtered</t>
  </si>
  <si>
    <t>quantity filtered</t>
  </si>
  <si>
    <t>Actual=1, Average=0</t>
  </si>
  <si>
    <t>Select One</t>
  </si>
  <si>
    <t>datatab</t>
  </si>
  <si>
    <t>FY2026 Agriculture Cost Share Program</t>
  </si>
  <si>
    <t>Cost List</t>
  </si>
  <si>
    <t>Agrichemical Pollution Prevention</t>
  </si>
  <si>
    <t>WESTERN REGION</t>
  </si>
  <si>
    <t>CENTRAL REGION</t>
  </si>
  <si>
    <t>EASTERN REGION</t>
  </si>
  <si>
    <t>75 Percent</t>
  </si>
  <si>
    <t>90 Percent</t>
  </si>
  <si>
    <t>ABANDONED TREE REMOVAL</t>
  </si>
  <si>
    <t>Cost Share percent of actual amount not to exceed</t>
  </si>
  <si>
    <t>AGRICHEMICAL CONTAINMENT AND MIXING FACILITY</t>
  </si>
  <si>
    <t>AGRICHEMICAL HANDLING FACILITY-building-</t>
  </si>
  <si>
    <t>$              ‐</t>
  </si>
  <si>
    <t>incl. plumbing, electrical, and misc</t>
  </si>
  <si>
    <t>Agrichemical Handling Facility-chemical storage - including block, sealant, perlite, and platform</t>
  </si>
  <si>
    <t>AGRICHEMICAL MIXING STATION - Portable</t>
  </si>
  <si>
    <t>AGRICHEMICAL FACILITY-PUMP- housing,</t>
  </si>
  <si>
    <t>fiberglass/site built</t>
  </si>
  <si>
    <t>AGRICHEMICAL FACILITY-PUMP- solar</t>
  </si>
  <si>
    <t>powered water supply</t>
  </si>
  <si>
    <t>AGRICHEMICAL FACILITY‐PUMP‐ water supply</t>
  </si>
  <si>
    <t>Cost Share percent of actual amount</t>
  </si>
  <si>
    <t>AGRICHEMICAL FACILITY-WATER SUPPLY</t>
  </si>
  <si>
    <t>municipal tap</t>
  </si>
  <si>
    <t>AGRICHEMICAL FACILITY‐ WELL</t>
  </si>
  <si>
    <t>construction/head protection</t>
  </si>
  <si>
    <t>AGRICHEMICAL FACILITY- WELL permit (only</t>
  </si>
  <si>
    <t>where agriculture is not exempt from well permit fees)</t>
  </si>
  <si>
    <t>AGRICHEMICAL FACILITY- WELL Steel casing</t>
  </si>
  <si>
    <t>CHEMIGATION/FERTIGATION BACKFLOW</t>
  </si>
  <si>
    <t>PREVENTION SYSTEM</t>
  </si>
  <si>
    <t>PRECISION AGRICHEMICAL APPLICATION</t>
  </si>
  <si>
    <t>TIER-1. GPS Guidance</t>
  </si>
  <si>
    <t>TIER-2. Automatic Application Rate Control</t>
  </si>
  <si>
    <t>TIER-3. Boom Section Control</t>
  </si>
  <si>
    <t>ABANDONED WELL CLOSURE</t>
  </si>
  <si>
    <t>AGRICULTURAL POND - Sediment Removal Only</t>
  </si>
  <si>
    <t>AGRICULTURAL POND RESTORATION/REPAIR</t>
  </si>
  <si>
    <t>AGRICULTURAL POND RESTORATION/ REPAIR-Engineering</t>
  </si>
  <si>
    <t>AGRICULTURAL WATER COLLECTION SYSTEM</t>
  </si>
  <si>
    <t>DEWATERING</t>
  </si>
  <si>
    <t>$             -</t>
  </si>
  <si>
    <t>CATCH BASIN</t>
  </si>
  <si>
    <t>GUTTERS-assembled alum/vinyl  5"</t>
  </si>
  <si>
    <t>GUTTERS-assembled alum/vinyl  6"</t>
  </si>
  <si>
    <t>GUTTERS-downspouts</t>
  </si>
  <si>
    <t>GUTTERS-seamless alum  5"</t>
  </si>
  <si>
    <t>GUTTERS-seamless alum  6"</t>
  </si>
  <si>
    <t>EROSION CONTROL MATTING - LONG TERM-</t>
  </si>
  <si>
    <t>TRM OR 700 GRAM COIR</t>
  </si>
  <si>
    <t>EROSION CONTROL MATTING - TEMP, 12</t>
  </si>
  <si>
    <t>MONTHS or less LONGEVITY</t>
  </si>
  <si>
    <t>MICROIRRIGATION SYSTEM</t>
  </si>
  <si>
    <t>Snow/Ice Guard</t>
  </si>
  <si>
    <t>STREAM DEBRIS REMOVAL</t>
  </si>
  <si>
    <t>STREAM RESTORATION</t>
  </si>
  <si>
    <t>USE EXCLUSION FENCE - includes gates  and signs</t>
  </si>
  <si>
    <t>NOTE: PIPE - CORRUGATED METAL, CORRUGATED ALUMINUM, REINFORCED CONCRETE (RCP), CORRUGATED STORMWATER Where excavation and backfill are included, an assumed volume is calculated by pipe diameter plus 3' wide by pipe diameter plus 2' deep per linear foot (EX. 24" pipe would be 5' wide x4' deep per linear foot).</t>
  </si>
  <si>
    <t>PIPE- CORRUGATED ALUMINUM, 16 ga., 6" -</t>
  </si>
  <si>
    <t>includes excavation and backfill</t>
  </si>
  <si>
    <t>PIPE- CORRUGATED ALUMINUM, 16 ga., 8" -</t>
  </si>
  <si>
    <t>PIPE- CORRUGATED ALUMINUM, 16 ga., 10" -</t>
  </si>
  <si>
    <t>PIPE- CORRUGATED ALUMINUM, 16 ga., 12" -</t>
  </si>
  <si>
    <t>PIPE- CORRUGATED ALUMINUM, 16 ga., 15" -</t>
  </si>
  <si>
    <t>PIPE- CORRUGATED ALUMINUM, 16 ga., 18" -</t>
  </si>
  <si>
    <t>PIPE- CORRUGATED ALUMINUM, 14 ga., 21" -</t>
  </si>
  <si>
    <t>PIPE- CORRUGATED ALUMINUM, 14 ga., 24" -</t>
  </si>
  <si>
    <t>PIPE- CORRUGATED ALUMINUM, 14 ga., 30" -</t>
  </si>
  <si>
    <t>PIPE- CORRUGATED ALUMINUM, 12 ga., 36" -</t>
  </si>
  <si>
    <t>PIPE- CORRUGATED ALUMINUM, 12 ga., 42" -</t>
  </si>
  <si>
    <t>PIPE- CORRUGATED ALUMINUM, 12 ga., 48" -</t>
  </si>
  <si>
    <t>PIPE- CORRUGATED ALUMINUM, 12 ga., 54" -</t>
  </si>
  <si>
    <t>PIPE- CORRUGATED ALUMINUM, 12 ga., 60" -</t>
  </si>
  <si>
    <t>PIPE- CORRUGATED ALUMINUM, 12 ga., 66" -</t>
  </si>
  <si>
    <t>PIPE- CORRUGATED ALUMINUM, 12 ga., 72" -</t>
  </si>
  <si>
    <t>PIPE-Hickenbottom outlet 6"</t>
  </si>
  <si>
    <t>PIPE-Hickenbottom outlet 8"</t>
  </si>
  <si>
    <t>PIPE-Hickenbottom outlet 10"</t>
  </si>
  <si>
    <t>PIPE-Surface inlet tee (6 in)</t>
  </si>
  <si>
    <t>PIPE-Surface inlet tee (8 in)</t>
  </si>
  <si>
    <t>PIPE-Surface inlet tee (10 in)</t>
  </si>
  <si>
    <t>PIPE- Perf drain w/ GEOTEXTILE FILTER, INCLUDES EXCAVATION/BACKFILL  OF 2'X3' PER LF</t>
  </si>
  <si>
    <t>PIPE- Perf drain w/ 2'X2' GRAVEL FILTER, INCLUDES EXCAVATION/BACKFILL OF 2'X3' PER LF</t>
  </si>
  <si>
    <t>PIPE-Perf drain w/o filter, INCLUDES EXCAVATION/BACKFILL OF 2'X3' PER LF</t>
  </si>
  <si>
    <t>PIPE-Polyvinyl Chloride 1 1/2" or less (does not include excavation)</t>
  </si>
  <si>
    <t>PIPE-Polyvinyl Chloride 2" (does not include excavation)</t>
  </si>
  <si>
    <t>PIPE-Polyvinyl Chloride 2.5" (does not include excavation)</t>
  </si>
  <si>
    <t>PIPE-Polyvinyl Chloride 3" (does not include excavation)</t>
  </si>
  <si>
    <t>PIPE-Polyvinyl Chloride, quick coupling 3/4"-1"</t>
  </si>
  <si>
    <t>PIPE- PE Water supply/fittings, &lt;=2in, includes trenching</t>
  </si>
  <si>
    <t>Establishment of Trees and Riparian Buffers</t>
  </si>
  <si>
    <t>TREE ESTABLISHMENT - Bedding (Cropland Conversion to Trees ONLY)</t>
  </si>
  <si>
    <t>TREE ESTABLISHMENT - Chemical Release</t>
  </si>
  <si>
    <t>TREE ESTABLISHMENT - Chemical Site Prep</t>
  </si>
  <si>
    <t>TREE ESTABLISHMENT - Disking</t>
  </si>
  <si>
    <t>TREE ESTABLISHMENT - Mowing/Bushhogging</t>
  </si>
  <si>
    <t>TREE ESTABLISMENT - Prescribed Burning</t>
  </si>
  <si>
    <t>TREE ESTABLISHMENT - Scalping/Furrowing</t>
  </si>
  <si>
    <t>TREE ESTABLISHMENT - Subsoiling</t>
  </si>
  <si>
    <t>TREE-planting</t>
  </si>
  <si>
    <t>COVER CROP</t>
  </si>
  <si>
    <t>$               ‐</t>
  </si>
  <si>
    <t>RESIDUE AND TILLAGE MANAGEMENT ‐</t>
  </si>
  <si>
    <t>Tier 1 ‐ 60% Residue</t>
  </si>
  <si>
    <t>Tier 2 ‐ 80%Residue</t>
  </si>
  <si>
    <t>Tier 3 ‐ Conventional 60% Residue</t>
  </si>
  <si>
    <t>Tier 4 ‐ Conventional 80% Residue</t>
  </si>
  <si>
    <t>SOD‐BASED ROTATION ‐ Tier 1 ‐ 3 yr/17 mos</t>
  </si>
  <si>
    <t>SOD‐BASED ROTATION ‐ Tier 2 ‐ 4 yr/29 mos</t>
  </si>
  <si>
    <t>SOD‐BASED ROTATION ‐ Tier 3 ‐ 5 yr/41 mos</t>
  </si>
  <si>
    <t>CROPLAND CONVERSION - establish grass or wildlife planting, includes land preparation</t>
  </si>
  <si>
    <t>PASTURE RENOVATION</t>
  </si>
  <si>
    <t>VEGETATION-compost blanket</t>
  </si>
  <si>
    <t>VEGETATION-compost sock</t>
  </si>
  <si>
    <t>VEGETATION-Stripcropping</t>
  </si>
  <si>
    <t>VEGETATION-establish, Christmas tree plantations</t>
  </si>
  <si>
    <t>VEGETATION-establish, native species for riparian</t>
  </si>
  <si>
    <t>areas only</t>
  </si>
  <si>
    <t>Maximum Cost Share 75 Percent</t>
  </si>
  <si>
    <t>Maximum Cost Share 90 Percent</t>
  </si>
  <si>
    <t>EXCAVATION</t>
  </si>
  <si>
    <t>HUAP- fine grading, geotextile, stone (does not include grading/excavation)</t>
  </si>
  <si>
    <t>HUAP-fine grading, concrete (does not include grading/excavation)</t>
  </si>
  <si>
    <t>HUAP-for tanks and troughs: fine grading (does not include grading/excavation), geotextile, stone, 44.4 SqYd (400 SqFt)</t>
  </si>
  <si>
    <t>HUAP- for tanks and troughs: fine grading (does not include grading/excavation), concrete, 44.4 SqYd (400 SqFt)</t>
  </si>
  <si>
    <t>PRECISION LAND FORMING</t>
  </si>
  <si>
    <t>SMOOTH/SHAPE-tractor disk/blade</t>
  </si>
  <si>
    <t>Incentives</t>
  </si>
  <si>
    <t>Maximum</t>
  </si>
  <si>
    <t>Cost Share 75 Percent</t>
  </si>
  <si>
    <t>Cost Share 90 Percent</t>
  </si>
  <si>
    <t>INCENTIVE - Manure/Litter Transport &lt;= 20 mi.</t>
  </si>
  <si>
    <t>Ton / CuYd</t>
  </si>
  <si>
    <t>$5.00 / $4.25</t>
  </si>
  <si>
    <t>Flat Rate</t>
  </si>
  <si>
    <t>INCENTIVE - Manure/Litter Transport 20-50 mi.</t>
  </si>
  <si>
    <t>$9.25 / $7.75</t>
  </si>
  <si>
    <t>INCENTIVE - Manure/Litter Transport &gt;= 50 mi.</t>
  </si>
  <si>
    <t>$18.50 / 15.75</t>
  </si>
  <si>
    <t>INCENTIVE - Nutrient Management 3yrs</t>
  </si>
  <si>
    <t>Acre/</t>
  </si>
  <si>
    <t>Year</t>
  </si>
  <si>
    <t>INCENTIVE - Precision Nutrient Management</t>
  </si>
  <si>
    <t>INCENTIVE - Prescribed Grazing</t>
  </si>
  <si>
    <t>Stream Protection Management</t>
  </si>
  <si>
    <t>FENCE - SOLAR CHARGER</t>
  </si>
  <si>
    <t>FENCE-3-strand perm, electric, incl. Gates</t>
  </si>
  <si>
    <t>FENCE-4+-strand perm, electric, incl. Gates</t>
  </si>
  <si>
    <t>FENCE-perm, 3 strand interior, electric or non- electric, incl. Gates</t>
  </si>
  <si>
    <t>FENCE-perm, non-electric, incl. Gates</t>
  </si>
  <si>
    <t>FENCE-1-2 strand perm, electric or barbed, incl. Gates</t>
  </si>
  <si>
    <t>FENCE-temporary, portable, electric</t>
  </si>
  <si>
    <t>LIVESTOCK FEEDING AREA  (Concrete and Grading - NO EXCAVATION (Average of each per SQ YD))</t>
  </si>
  <si>
    <t>LIVESTOCK FEEDING AREA -Pushwall including concrete waste blocks, No. 57 stone and geotextile</t>
  </si>
  <si>
    <t>PUMP-housing, fiberglass/site built</t>
  </si>
  <si>
    <t>PUMP-solar powered water</t>
  </si>
  <si>
    <t>PUMP‐water supply (includes installation of the pump, pressure tank, and connection to the power supply)</t>
  </si>
  <si>
    <t>Spring Header Casing</t>
  </si>
  <si>
    <t>STOCK TRAIL- fine grading, geotextile, stone</t>
  </si>
  <si>
    <t>(does not include excavation)</t>
  </si>
  <si>
    <t>STOCK TRAIL- fine grading, establish vegetation</t>
  </si>
  <si>
    <t>STREAM PROTECTION WELL‐construction/head</t>
  </si>
  <si>
    <t>protection</t>
  </si>
  <si>
    <t>STREAM PROTECTION WELL-permit (only where agriculture is not exempt from well permit fees)</t>
  </si>
  <si>
    <t>STREAM PROTECTION WELL- Steel casing</t>
  </si>
  <si>
    <t>TANK-temp storage, 1000 gal</t>
  </si>
  <si>
    <t>TANK-temp storage, 1500 gal</t>
  </si>
  <si>
    <t>TANK-temp storage, 2500 gal</t>
  </si>
  <si>
    <t>TANK‐ watering (fixed) Continuous Flow Concrete</t>
  </si>
  <si>
    <t>Tank</t>
  </si>
  <si>
    <t>TANK‐ watering (fixed) Non-Continuous Flow</t>
  </si>
  <si>
    <t>Concrete Tank</t>
  </si>
  <si>
    <t>TANK‐watering (fixed)/Pressurized 1- or 2‐Hole Watering Tank (&lt;15 gal.)</t>
  </si>
  <si>
    <t>TANK‐watering (fixed)/Pressurized 1- or 2‐Hole Watering Tank (&lt;15 gal.), concrete pad</t>
  </si>
  <si>
    <t>TANK‐watering (fixed)/Pressurized 2‐Hole Watering Tank (20 ‐ 28 gal.)</t>
  </si>
  <si>
    <t>TANK‐watering (fixed)/Pressurized 2‐Hole Watering Tank (20 ‐ 28 gal.), concrete pad</t>
  </si>
  <si>
    <t>TANK‐watering (fixed)/Pressurized 4‐Hole Watering Tank (33 gal.)</t>
  </si>
  <si>
    <t>TANK‐watering (fixed)/Pressurized 4‐Hole Watering Tank (33 gal.), concrete pad</t>
  </si>
  <si>
    <t>TANK‐watering (fixed)/Pressurized 2‐Hole Watering Tank (44 gal.)</t>
  </si>
  <si>
    <t>TANK‐watering (fixed)/Pressurized 2‐Hole Watering Tank (44 gal.), concrete pad</t>
  </si>
  <si>
    <t>TANK‐watering (fixed)/Pressurized 4‐Hole Watering Tank (70 gal.)</t>
  </si>
  <si>
    <t>TANK‐watering (fixed)/Pressurized 4‐Hole Watering Tank (70 gal.), concrete pad</t>
  </si>
  <si>
    <t>TANK-watering (portable) /Pressurized Waterer</t>
  </si>
  <si>
    <t>VALVE-float, automatic, brass</t>
  </si>
  <si>
    <t>VALVE BOX-Plastic</t>
  </si>
  <si>
    <t>WATER SUPPLY-Municipal tap</t>
  </si>
  <si>
    <t>Waste Management Measures</t>
  </si>
  <si>
    <t>COMPOSTER BINS ONLY -wood, inside or outside storage structure, area of bin</t>
  </si>
  <si>
    <t>COMPOSTER-lumber/roof</t>
  </si>
  <si>
    <t>DRY STACK-dairy/beef/poultry, block</t>
  </si>
  <si>
    <t>DRY STACK-dairy/beef/poultry, wood/metal</t>
  </si>
  <si>
    <t>DRY STACK-truss arch, fabric roofed</t>
  </si>
  <si>
    <t>FEEDING/WASTE STRUCTURE</t>
  </si>
  <si>
    <t>FORCED AERATION COMPOST SYSTEM &lt;720 sq ft w/Grinder and Storage</t>
  </si>
  <si>
    <t>FORCED AERATION COMPOST SYSTEM  720 sq ft  to 1440 sq ft w/Grinder and Storage</t>
  </si>
  <si>
    <t>FORCED AERATION COMPOST SYSTEM &gt;1450 sq ft w/ Grinder and Storage</t>
  </si>
  <si>
    <t>FORCED AERATION COMPOST SYSTEM  600 sq ft to 1450 sq ft w/ Storage</t>
  </si>
  <si>
    <t>FORCED AERATION COMPOST SYSTEM &gt;1450 sq ft w/ Storage</t>
  </si>
  <si>
    <t>FREEZER-Manufactured Unit, Installed</t>
  </si>
  <si>
    <t>GASIFICATION - 275 lb Corrugated Aluminumacity (delivered &amp; installed)</t>
  </si>
  <si>
    <t>GASIFICATION - 400 lb Corrugated Aluminumacity (delivered &amp; installed)</t>
  </si>
  <si>
    <t>GASIFICATION - 800 lb Corrugated Aluminumacity (delivered &amp; installed)</t>
  </si>
  <si>
    <t>GASIFICATION - 1,200 lb Corrugated Aluminumacity (delivered &amp; installed)</t>
  </si>
  <si>
    <t>INCINERATOR &lt;= 250 lb Capacity - includes concrete slab and electrical service</t>
  </si>
  <si>
    <t>INCINERATOR 400-500 lb Capacity - includes concrete slab and electrical service</t>
  </si>
  <si>
    <t>INCINERATOR 600-700 lb Capacity - includes concrete slab and electrical service</t>
  </si>
  <si>
    <t>INCINERATOR 800 - 1000 lb Capacity- includes concrete slab and electrical service</t>
  </si>
  <si>
    <t>INCINERATOR  &gt;1,000 lb Capacity - includes concrete slab and electrical service</t>
  </si>
  <si>
    <t>INCINERATOR-Roof w/ storm collar</t>
  </si>
  <si>
    <t>Lagoon Biosolids Removal</t>
  </si>
  <si>
    <t>Gallon</t>
  </si>
  <si>
    <t>Retrofit of On-going Animal Operation</t>
  </si>
  <si>
    <t>Retrofit of On-going Animal Operation - CLOSURE</t>
  </si>
  <si>
    <t>Retrofit of On-going Animal Operation - CLOSURE: Stabilization for Breach/Freshwater Pond Conversion</t>
  </si>
  <si>
    <t>ROTARY DRUMS-2900 gal, w/drive motor</t>
  </si>
  <si>
    <t>ROTARY DRUMS-2900 gal, w/forced aeration system</t>
  </si>
  <si>
    <t>SOLIDS SEPARATION FROM TANK-BASED AQUACULTURE</t>
  </si>
  <si>
    <t>WASTE APPLICATION-Poultry litter spreader</t>
  </si>
  <si>
    <t>WASTE APPLICATION - Manure spreader</t>
  </si>
  <si>
    <t>WASTE APPLICATION - System</t>
  </si>
  <si>
    <t>WASTE IMPOUNDMENT CLOSURE</t>
  </si>
  <si>
    <t>WASTE IMPOUNDMENT CLOSURE  – Stabilization for Breach/Freshwater Pond Conversion</t>
  </si>
  <si>
    <t>FLAP GATE-Corrugated Plastic Pipe 18"</t>
  </si>
  <si>
    <t>FLAP GATE-Corrugated Plastic Pipe 24"</t>
  </si>
  <si>
    <t>FLAP GATE-Corrugated Plastic Pipe 30"</t>
  </si>
  <si>
    <t>FLAP GATE-Corrugated Plastic Pipe 36"</t>
  </si>
  <si>
    <t>FLAP GATE-Corrugated Metal Pipe 18"</t>
  </si>
  <si>
    <t>FLAP GATE-Corrugated Metal Pipe 24"</t>
  </si>
  <si>
    <t>FLAP GATE-Corrugated Metal Pipe 30"</t>
  </si>
  <si>
    <t>FLAP GATE-Corrugated Metal Pipe 36"</t>
  </si>
  <si>
    <t>GATE-shear, alum, 10'x3/4" lift rod</t>
  </si>
  <si>
    <t>GATE-shear, Coated Corrugated Steel w/ frame/rod 6"</t>
  </si>
  <si>
    <t>GATE-shear, Coated Corrugated Steel w/ frame/rod 8"</t>
  </si>
  <si>
    <t>GATE-shear, Coated Corrugated Steel w/ frame/rod 10"</t>
  </si>
  <si>
    <t>GATE-shear, Coated Corrugated Steel w/ frame/rod 12"</t>
  </si>
  <si>
    <t>GATE-shear, Polyvinyl Chloride pipe</t>
  </si>
  <si>
    <t>GATE-slide, Polyvinyl Chloride pipe 8"</t>
  </si>
  <si>
    <t>GATE-slide, Polyvinyl Chloride pipe 12"</t>
  </si>
  <si>
    <t>RISER-Corrugated Aluminum 15"-18"/16 ga</t>
  </si>
  <si>
    <t>RISER-Corrugated Aluminum 21"-24"/16 ga</t>
  </si>
  <si>
    <t>RISER-Corrugated Aluminum 30"-36"/14 ga</t>
  </si>
  <si>
    <t>RISER-Corrugated Aluminum perf 15"-18"/16 ga</t>
  </si>
  <si>
    <t>RISER-Corrugated Aluminum perf 21"-24"/16 ga</t>
  </si>
  <si>
    <t>RISER-Corrugated Aluminum perf 30"-36"/14 ga</t>
  </si>
  <si>
    <t>RISER-Coated Corrugated Steel 8"-12"/16 ga</t>
  </si>
  <si>
    <t>RISER-Coated Corrugated Steel 15"-21"/16 ga</t>
  </si>
  <si>
    <t>RISER-Coated Corrugated Steel 24"-30"/16 ga</t>
  </si>
  <si>
    <t>RISER-Coated Corrugated Steel 36"-48"/14 ga</t>
  </si>
  <si>
    <t>RISER-Coated Corrugated Steel 54"/12 ga</t>
  </si>
  <si>
    <t>RISER-Coated Corrugated Steel perf 15"-21"/16 ga</t>
  </si>
  <si>
    <t>RISER-Coated Corrugated Steel perf 24"-30"/16 ga</t>
  </si>
  <si>
    <t>RISER-Coated Corrugated Steel perf 36"-48"/14 ga</t>
  </si>
  <si>
    <t>RISER-Coated Corrugated Steel perf 54"/12  ga</t>
  </si>
  <si>
    <t>RISER-fb .175in plate 102in (5' water ht) Aluminum Flashboard Riser w/2' Flanged Stub, Includes: Pressure Treated Pine Tongue &amp; Groove Boards &amp; Trash Guard</t>
  </si>
  <si>
    <t>RISER-fb .175in plate 108in (5' water ht) Aluminum Flashboard Riser w/2' Flanged Stub, Includes: Pressure Treated Pine Tongue &amp; Groove Boards &amp; Trash Guard</t>
  </si>
  <si>
    <t>RISER-fb .175in plate 114in (5' water ht) Aluminum</t>
  </si>
  <si>
    <t>Flashboard Riser w/2' Flanged Stub, Includes: Pressure Treated Pine Tongue &amp; Groove Boards &amp; Trash Guard</t>
  </si>
  <si>
    <t>RISER-fb .175in plate 120in (5' water ht) Aluminum Flashboard Riser w/2' Flanged Stub, Includes: Pressure Treated Pine Tongue &amp; Groove Boards &amp; Trash Guard</t>
  </si>
  <si>
    <t>RISER-fb 18" x 5' (4' water ht) Aluminum Flashboard Riser w/ 2' Flanged Stub, Includes: Pressure Treated Pine Tongue &amp; Groove Boards &amp; Trash Guard</t>
  </si>
  <si>
    <t>RISER-fb 24" x 5' (4' water ht) Aluminum Flashboard Riser w/2' Flanged Stub, Includes: Pressure Treated Pine Tongue &amp; Groove Boards &amp; Trash Guard</t>
  </si>
  <si>
    <t>RISER-fb 30" x 5' (4' water ht) Aluminum Flashboard Riser w/2' Flanged Stub, Includes: Pressure Treated Pine Tongue &amp; Groove Boards &amp; Trash Guard</t>
  </si>
  <si>
    <t>RISER-fb 36" x 5' (4' water ht) Aluminum Flashboard Riser w/2' Flanged Stub, Includes: Pressure Treated Pine Tongue &amp; Groove Boards &amp; Trash Guard</t>
  </si>
  <si>
    <t>RISER-fb 42" x 5' (4' water ht) Aluminum Flashboard Riser w/2' Flanged Stub, Includes: Pressure Treated Pine Tongue &amp; Groove Boards &amp; Trash Guard</t>
  </si>
  <si>
    <t>RISER-fb 48" x 5' (4' water ht) Aluminum Flashboard Riser w/2' Flanged Stub, Includes: Pressure Treated Pine Tongue &amp; Groove Boards &amp; Trash Guard</t>
  </si>
  <si>
    <t>RISER-fb 54" x 5' (4' water ht) Aluminum Flashboard Riser w/2' Flanged Stub, Includes: Pressure Treated Pine Tongue &amp; Groove Boards &amp; Trash Guard</t>
  </si>
  <si>
    <t>RISER-fb 60" x 5' (4' water ht) Aluminum Flashboard Riser w/ 2' Flanged Stub, Includes: Pressure Treated Pine Tongue &amp; Groove Boards &amp; Trash Guard</t>
  </si>
  <si>
    <t>RISER-fb 66" x 5' (4' water ht) Aluminum Flashboard Riser w/2' Flanged Stub, Includes: Pressure Treated Pine Tongue &amp; Groove Boards &amp; Trash Guard</t>
  </si>
  <si>
    <t>RISER-fb 72" x 6' (5' water ht) Aluminum Flashboard Riser w/2' Flanged Stub, Includes: Pressure Treated Pine Tongue &amp; Groove Boards &amp; Trash Guard</t>
  </si>
  <si>
    <t>RISER-fb 78in/12 ga (5' water ht) Aluminum Flashboard Riser w/2' Flanged Stub, Includes: Pressure Treated Pine Tongue &amp; Groove Boards &amp; Trash Guard</t>
  </si>
  <si>
    <t>RISER-fb 84in/10 ga (5' water ht) Aluminum Flashboard Riser w/2' Flanged Stub, Includes: Pressure Treated Pine Tongue &amp; Groove Boards &amp; Trash Guard</t>
  </si>
  <si>
    <t>RISER-fb 90in/10 ga (5' water ht) Aluminum Flashboard Riser w/2' Flanged Stub, Includes: Pressure Treated Pine Tongue &amp; Groove Boards &amp; Trash Guard</t>
  </si>
  <si>
    <t>RISER-fb 96in/10 ga (5' water ht) Aluminum Flashboard Riser w/2' Flanged Stub, Includes: Pressure Treated Pine Tongue &amp; Groove Boards &amp; Trash Guard</t>
  </si>
  <si>
    <t>WATER CONTROL STRUCTURE - Automated</t>
  </si>
  <si>
    <t>Valve - locally programmable</t>
  </si>
  <si>
    <t>Valve - fully programmable</t>
  </si>
  <si>
    <t>WATER CONTROL STRUCTURE in-line,</t>
  </si>
  <si>
    <t>installed 6"x4'</t>
  </si>
  <si>
    <t>installed 6"x5'</t>
  </si>
  <si>
    <t>installed 6"x6'</t>
  </si>
  <si>
    <t>installed 8"x4'</t>
  </si>
  <si>
    <t>installed 8"x5'</t>
  </si>
  <si>
    <t>installed 8"x6'</t>
  </si>
  <si>
    <t>installed WATERGATE 8 in</t>
  </si>
  <si>
    <t>installed WATERGATE 10 in</t>
  </si>
  <si>
    <t>*Local Soil &amp; Water Conservation Districts can set more restrictive costs or caps in their annual strategic before any current year contracts are approved.</t>
  </si>
  <si>
    <t xml:space="preserve">Date: </t>
  </si>
  <si>
    <r>
      <t xml:space="preserve">Cost Share 
</t>
    </r>
    <r>
      <rPr>
        <b/>
        <u/>
        <sz val="12"/>
        <color theme="1"/>
        <rFont val="Calibri"/>
        <family val="2"/>
        <scheme val="minor"/>
      </rPr>
      <t>UP TO</t>
    </r>
    <r>
      <rPr>
        <b/>
        <sz val="12"/>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</si>
</sst>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8" formatCode="&quot;$&quot;#,##0.00_);[Red]\(&quot;$&quot;#,##0.00\)"/>
    <numFmt numFmtId="44" formatCode="_(&quot;$&quot;* #,##0.00_);_(&quot;$&quot;* \(#,##0.00\);_(&quot;$&quot;* &quot;-&quot;??_);_(@_)"/>
    <numFmt numFmtId="164" formatCode="&quot;$&quot;#,##0.00"/>
    <numFmt numFmtId="165" formatCode="&quot;$&quot;#,##0"/>
  </numFmts>
  <fonts count="40" x14ac:knownFonts="1">
    <font>
      <sz val="11"/>
      <color theme="1"/>
      <name val="Calibri"/>
      <family val="2"/>
      <scheme val="minor"/>
    </font>
    <font>
      <b/>
      <sz val="11"/>
      <color theme="1"/>
      <name val="Calibri"/>
      <family val="2"/>
      <scheme val="minor"/>
    </font>
    <font>
      <sz val="10"/>
      <color rgb="FF000000"/>
      <name val="Arial"/>
      <family val="2"/>
    </font>
    <font>
      <b/>
      <sz val="8"/>
      <name val="Arial"/>
      <family val="2"/>
    </font>
    <font>
      <sz val="8"/>
      <name val="Arial"/>
      <family val="2"/>
    </font>
    <font>
      <sz val="8"/>
      <color rgb="FF000000"/>
      <name val="Arial"/>
      <family val="2"/>
    </font>
    <font>
      <b/>
      <sz val="10"/>
      <name val="Arial"/>
      <family val="2"/>
    </font>
    <font>
      <b/>
      <sz val="16"/>
      <name val="Arial"/>
      <family val="2"/>
    </font>
    <font>
      <b/>
      <sz val="12"/>
      <color theme="1"/>
      <name val="Calibri"/>
      <family val="2"/>
      <scheme val="minor"/>
    </font>
    <font>
      <b/>
      <sz val="14"/>
      <color theme="1"/>
      <name val="Calibri"/>
      <family val="2"/>
      <scheme val="minor"/>
    </font>
    <font>
      <b/>
      <sz val="16"/>
      <color theme="1"/>
      <name val="Calibri"/>
      <family val="2"/>
      <scheme val="minor"/>
    </font>
    <font>
      <b/>
      <sz val="14"/>
      <color rgb="FFFF0000"/>
      <name val="Calibri"/>
      <family val="2"/>
      <scheme val="minor"/>
    </font>
    <font>
      <sz val="12"/>
      <color theme="1"/>
      <name val="Calibri"/>
      <family val="2"/>
      <scheme val="minor"/>
    </font>
    <font>
      <b/>
      <sz val="9"/>
      <name val="Arial"/>
      <family val="2"/>
    </font>
    <font>
      <sz val="10"/>
      <name val="Arial"/>
      <family val="2"/>
    </font>
    <font>
      <sz val="11"/>
      <name val="Calibri"/>
      <family val="2"/>
      <scheme val="minor"/>
    </font>
    <font>
      <b/>
      <sz val="16"/>
      <name val="Calibri"/>
      <family val="2"/>
      <scheme val="minor"/>
    </font>
    <font>
      <sz val="12"/>
      <name val="Calibri"/>
      <family val="2"/>
      <scheme val="minor"/>
    </font>
    <font>
      <u/>
      <sz val="11"/>
      <color theme="10"/>
      <name val="Calibri"/>
      <family val="2"/>
      <scheme val="minor"/>
    </font>
    <font>
      <sz val="14"/>
      <color theme="1"/>
      <name val="Calibri"/>
      <family val="2"/>
      <scheme val="minor"/>
    </font>
    <font>
      <sz val="9"/>
      <color theme="1"/>
      <name val="Calibri"/>
      <family val="2"/>
      <scheme val="minor"/>
    </font>
    <font>
      <b/>
      <sz val="9"/>
      <color theme="1"/>
      <name val="Calibri"/>
      <family val="2"/>
      <scheme val="minor"/>
    </font>
    <font>
      <sz val="11"/>
      <color rgb="FFFF0000"/>
      <name val="Calibri"/>
      <family val="2"/>
      <scheme val="minor"/>
    </font>
    <font>
      <b/>
      <sz val="14"/>
      <name val="Arial"/>
      <family val="2"/>
    </font>
    <font>
      <sz val="12"/>
      <color rgb="FF000000"/>
      <name val="Arial"/>
      <family val="2"/>
    </font>
    <font>
      <b/>
      <sz val="12"/>
      <name val="Arial"/>
      <family val="2"/>
    </font>
    <font>
      <sz val="12"/>
      <name val="Arial"/>
      <family val="2"/>
    </font>
    <font>
      <sz val="9"/>
      <name val="Arial"/>
      <family val="2"/>
    </font>
    <font>
      <sz val="8"/>
      <name val="Calibri"/>
      <family val="2"/>
      <scheme val="minor"/>
    </font>
    <font>
      <sz val="11"/>
      <color theme="1"/>
      <name val="Calibri"/>
      <family val="2"/>
      <scheme val="minor"/>
    </font>
    <font>
      <b/>
      <sz val="12"/>
      <color rgb="FFFF0000"/>
      <name val="Calibri"/>
      <family val="2"/>
      <scheme val="minor"/>
    </font>
    <font>
      <i/>
      <sz val="12"/>
      <color theme="1"/>
      <name val="Calibri"/>
      <family val="2"/>
      <scheme val="minor"/>
    </font>
    <font>
      <b/>
      <sz val="18"/>
      <color rgb="FFFF0000"/>
      <name val="Calibri"/>
      <family val="2"/>
      <scheme val="minor"/>
    </font>
    <font>
      <b/>
      <sz val="8"/>
      <color theme="1"/>
      <name val="Calibri"/>
      <family val="2"/>
      <scheme val="minor"/>
    </font>
    <font>
      <b/>
      <sz val="12"/>
      <name val="Calibri"/>
      <family val="2"/>
      <scheme val="minor"/>
    </font>
    <font>
      <b/>
      <sz val="12"/>
      <color rgb="FF000000"/>
      <name val="Calibri"/>
      <family val="2"/>
      <scheme val="minor"/>
    </font>
    <font>
      <sz val="14"/>
      <name val="Calibri"/>
      <family val="2"/>
      <scheme val="minor"/>
    </font>
    <font>
      <b/>
      <sz val="14"/>
      <name val="Calibri"/>
      <family val="2"/>
      <scheme val="minor"/>
    </font>
    <font>
      <sz val="16"/>
      <color theme="1"/>
      <name val="Calibri"/>
      <family val="2"/>
      <scheme val="minor"/>
    </font>
    <font>
      <b/>
      <u/>
      <sz val="12"/>
      <color theme="1"/>
      <name val="Calibri"/>
      <family val="2"/>
      <scheme val="minor"/>
    </font>
  </fonts>
  <fills count="15">
    <fill>
      <patternFill patternType="none"/>
    </fill>
    <fill>
      <patternFill patternType="gray125"/>
    </fill>
    <fill>
      <patternFill patternType="solid">
        <fgColor rgb="FFCCFFFF"/>
        <bgColor rgb="FF000000"/>
      </patternFill>
    </fill>
    <fill>
      <patternFill patternType="solid">
        <fgColor rgb="FFD9D9D9"/>
        <bgColor rgb="FF000000"/>
      </patternFill>
    </fill>
    <fill>
      <patternFill patternType="solid">
        <fgColor rgb="FFFFFF00"/>
        <bgColor indexed="64"/>
      </patternFill>
    </fill>
    <fill>
      <patternFill patternType="solid">
        <fgColor rgb="FFFFC000"/>
        <bgColor indexed="64"/>
      </patternFill>
    </fill>
    <fill>
      <patternFill patternType="solid">
        <fgColor theme="0"/>
        <bgColor indexed="64"/>
      </patternFill>
    </fill>
    <fill>
      <patternFill patternType="solid">
        <fgColor theme="2"/>
        <bgColor indexed="64"/>
      </patternFill>
    </fill>
    <fill>
      <patternFill patternType="solid">
        <fgColor rgb="FFFFFFFF"/>
        <bgColor rgb="FF000000"/>
      </patternFill>
    </fill>
    <fill>
      <patternFill patternType="solid">
        <fgColor theme="5"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4" tint="0.79998168889431442"/>
        <bgColor indexed="64"/>
      </patternFill>
    </fill>
  </fills>
  <borders count="83">
    <border>
      <left/>
      <right/>
      <top/>
      <bottom/>
      <diagonal/>
    </border>
    <border>
      <left/>
      <right/>
      <top/>
      <bottom style="thin">
        <color rgb="FF000000"/>
      </bottom>
      <diagonal/>
    </border>
    <border>
      <left style="thin">
        <color rgb="FF000000"/>
      </left>
      <right/>
      <top/>
      <bottom style="thin">
        <color rgb="FF000000"/>
      </bottom>
      <diagonal/>
    </border>
    <border>
      <left/>
      <right/>
      <top style="thin">
        <color rgb="FF000000"/>
      </top>
      <bottom/>
      <diagonal/>
    </border>
    <border>
      <left style="thin">
        <color rgb="FF000000"/>
      </left>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rgb="FF000000"/>
      </top>
      <bottom/>
      <diagonal/>
    </border>
    <border>
      <left/>
      <right style="thin">
        <color indexed="64"/>
      </right>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style="thin">
        <color indexed="64"/>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rgb="FF000000"/>
      </right>
      <top style="thin">
        <color indexed="64"/>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indexed="64"/>
      </left>
      <right/>
      <top style="thin">
        <color rgb="FF000000"/>
      </top>
      <bottom style="thin">
        <color indexed="64"/>
      </bottom>
      <diagonal/>
    </border>
    <border>
      <left/>
      <right style="thin">
        <color rgb="FF000000"/>
      </right>
      <top style="thin">
        <color indexed="64"/>
      </top>
      <bottom/>
      <diagonal/>
    </border>
    <border>
      <left style="thin">
        <color rgb="FF000000"/>
      </left>
      <right/>
      <top style="thin">
        <color indexed="64"/>
      </top>
      <bottom style="thin">
        <color rgb="FF000000"/>
      </bottom>
      <diagonal/>
    </border>
    <border>
      <left style="thin">
        <color rgb="FF000000"/>
      </left>
      <right/>
      <top style="thin">
        <color indexed="64"/>
      </top>
      <bottom style="thin">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rgb="FF000000"/>
      </left>
      <right/>
      <top style="thin">
        <color rgb="FF000000"/>
      </top>
      <bottom style="medium">
        <color indexed="64"/>
      </bottom>
      <diagonal/>
    </border>
    <border>
      <left style="thin">
        <color rgb="FF000000"/>
      </left>
      <right/>
      <top/>
      <bottom style="medium">
        <color indexed="64"/>
      </bottom>
      <diagonal/>
    </border>
    <border>
      <left style="thin">
        <color rgb="FF000000"/>
      </left>
      <right style="thin">
        <color rgb="FF000000"/>
      </right>
      <top style="thin">
        <color rgb="FF000000"/>
      </top>
      <bottom style="medium">
        <color indexed="64"/>
      </bottom>
      <diagonal/>
    </border>
    <border>
      <left/>
      <right style="thin">
        <color rgb="FF000000"/>
      </right>
      <top/>
      <bottom style="medium">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style="medium">
        <color rgb="FF000000"/>
      </bottom>
      <diagonal/>
    </border>
    <border>
      <left/>
      <right/>
      <top/>
      <bottom style="medium">
        <color rgb="FF000000"/>
      </bottom>
      <diagonal/>
    </border>
    <border>
      <left style="thin">
        <color rgb="FF000000"/>
      </left>
      <right/>
      <top style="thin">
        <color rgb="FF000000"/>
      </top>
      <bottom style="medium">
        <color rgb="FF000000"/>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rgb="FF000000"/>
      </bottom>
      <diagonal/>
    </border>
    <border>
      <left style="thin">
        <color indexed="64"/>
      </left>
      <right style="thin">
        <color indexed="64"/>
      </right>
      <top/>
      <bottom style="thin">
        <color rgb="FF000000"/>
      </bottom>
      <diagonal/>
    </border>
    <border>
      <left style="thin">
        <color indexed="64"/>
      </left>
      <right style="medium">
        <color indexed="64"/>
      </right>
      <top/>
      <bottom style="thin">
        <color rgb="FF000000"/>
      </bottom>
      <diagonal/>
    </border>
    <border>
      <left style="medium">
        <color indexed="64"/>
      </left>
      <right style="thin">
        <color indexed="64"/>
      </right>
      <top/>
      <bottom style="medium">
        <color rgb="FF000000"/>
      </bottom>
      <diagonal/>
    </border>
    <border>
      <left style="medium">
        <color indexed="64"/>
      </left>
      <right/>
      <top/>
      <bottom style="thin">
        <color rgb="FF000000"/>
      </bottom>
      <diagonal/>
    </border>
    <border>
      <left style="thin">
        <color indexed="64"/>
      </left>
      <right style="medium">
        <color indexed="64"/>
      </right>
      <top/>
      <bottom style="medium">
        <color rgb="FF000000"/>
      </bottom>
      <diagonal/>
    </border>
    <border>
      <left style="thin">
        <color indexed="64"/>
      </left>
      <right style="medium">
        <color indexed="64"/>
      </right>
      <top style="thin">
        <color indexed="64"/>
      </top>
      <bottom style="medium">
        <color rgb="FF000000"/>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s>
  <cellStyleXfs count="4">
    <xf numFmtId="0" fontId="0" fillId="0" borderId="0"/>
    <xf numFmtId="0" fontId="18" fillId="0" borderId="0" applyNumberFormat="0" applyFill="0" applyBorder="0" applyAlignment="0" applyProtection="0"/>
    <xf numFmtId="9" fontId="29" fillId="0" borderId="0" applyFont="0" applyFill="0" applyBorder="0" applyAlignment="0" applyProtection="0"/>
    <xf numFmtId="44" fontId="29" fillId="0" borderId="0" applyFont="0" applyFill="0" applyBorder="0" applyAlignment="0" applyProtection="0"/>
  </cellStyleXfs>
  <cellXfs count="384">
    <xf numFmtId="0" fontId="0" fillId="0" borderId="0" xfId="0"/>
    <xf numFmtId="0" fontId="4" fillId="0" borderId="6" xfId="0" applyFont="1" applyBorder="1" applyAlignment="1">
      <alignment horizontal="left" vertical="top" wrapText="1"/>
    </xf>
    <xf numFmtId="0" fontId="4" fillId="0" borderId="8" xfId="0" applyFont="1" applyBorder="1" applyAlignment="1">
      <alignment horizontal="left" vertical="top" wrapText="1"/>
    </xf>
    <xf numFmtId="0" fontId="4" fillId="0" borderId="10" xfId="0" applyFont="1" applyBorder="1" applyAlignment="1">
      <alignment horizontal="center" vertical="top" wrapText="1"/>
    </xf>
    <xf numFmtId="0" fontId="4" fillId="0" borderId="10" xfId="0" applyFont="1" applyBorder="1" applyAlignment="1">
      <alignment horizontal="left" vertical="top" wrapText="1"/>
    </xf>
    <xf numFmtId="0" fontId="3" fillId="2" borderId="8" xfId="0" applyFont="1" applyFill="1" applyBorder="1" applyAlignment="1">
      <alignment horizontal="center" vertical="top" wrapText="1"/>
    </xf>
    <xf numFmtId="0" fontId="4" fillId="0" borderId="10" xfId="0" applyFont="1" applyBorder="1" applyAlignment="1">
      <alignment horizontal="center" vertical="center" wrapText="1"/>
    </xf>
    <xf numFmtId="0" fontId="4" fillId="0" borderId="8" xfId="0" applyFont="1" applyBorder="1" applyAlignment="1">
      <alignment horizontal="center" vertical="center" wrapText="1"/>
    </xf>
    <xf numFmtId="0" fontId="2" fillId="0" borderId="0" xfId="0" applyFont="1" applyAlignment="1">
      <alignment horizontal="left" vertical="center" wrapText="1"/>
    </xf>
    <xf numFmtId="0" fontId="4" fillId="0" borderId="13" xfId="0" applyFont="1" applyBorder="1" applyAlignment="1">
      <alignment horizontal="center" vertical="top"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4" xfId="0" applyFont="1" applyBorder="1" applyAlignment="1">
      <alignment horizontal="center" vertical="top" wrapText="1"/>
    </xf>
    <xf numFmtId="0" fontId="0" fillId="0" borderId="0" xfId="0" applyAlignment="1">
      <alignment horizontal="center"/>
    </xf>
    <xf numFmtId="0" fontId="2" fillId="0" borderId="0" xfId="0" applyFont="1" applyAlignment="1">
      <alignment horizontal="center" vertical="center"/>
    </xf>
    <xf numFmtId="0" fontId="1" fillId="0" borderId="0" xfId="0" applyFont="1"/>
    <xf numFmtId="0" fontId="13" fillId="2" borderId="15" xfId="0" applyFont="1" applyFill="1" applyBorder="1" applyAlignment="1">
      <alignment horizontal="center" vertical="center" wrapText="1"/>
    </xf>
    <xf numFmtId="0" fontId="2" fillId="0" borderId="0" xfId="0" applyFont="1" applyAlignment="1">
      <alignment horizontal="center" vertical="center" wrapText="1"/>
    </xf>
    <xf numFmtId="0" fontId="0" fillId="0" borderId="0" xfId="0" applyAlignment="1">
      <alignment vertical="center"/>
    </xf>
    <xf numFmtId="0" fontId="2" fillId="0" borderId="0" xfId="0" applyFont="1" applyAlignment="1">
      <alignment vertical="top"/>
    </xf>
    <xf numFmtId="0" fontId="13" fillId="2" borderId="15" xfId="0" applyFont="1" applyFill="1" applyBorder="1" applyAlignment="1">
      <alignment vertical="center" wrapText="1"/>
    </xf>
    <xf numFmtId="0" fontId="1" fillId="0" borderId="15" xfId="0" applyFont="1" applyBorder="1"/>
    <xf numFmtId="0" fontId="3" fillId="3" borderId="15" xfId="0" applyFont="1" applyFill="1" applyBorder="1" applyAlignment="1">
      <alignment horizontal="left" vertical="center" wrapText="1"/>
    </xf>
    <xf numFmtId="0" fontId="0" fillId="0" borderId="15" xfId="0" applyBorder="1" applyAlignment="1">
      <alignment vertical="center"/>
    </xf>
    <xf numFmtId="0" fontId="4" fillId="0" borderId="0" xfId="0" applyFont="1" applyAlignment="1">
      <alignment horizontal="center" vertical="center" wrapText="1"/>
    </xf>
    <xf numFmtId="0" fontId="3" fillId="0" borderId="0" xfId="0" applyFont="1" applyAlignment="1">
      <alignment horizontal="left" vertical="center" wrapText="1"/>
    </xf>
    <xf numFmtId="0" fontId="1" fillId="0" borderId="15" xfId="0" applyFont="1" applyBorder="1" applyAlignment="1">
      <alignment horizontal="center"/>
    </xf>
    <xf numFmtId="0" fontId="4" fillId="0" borderId="21" xfId="0" applyFont="1" applyBorder="1" applyAlignment="1">
      <alignment horizontal="center" vertical="center" wrapText="1"/>
    </xf>
    <xf numFmtId="0" fontId="0" fillId="5" borderId="0" xfId="0" applyFill="1"/>
    <xf numFmtId="0" fontId="0" fillId="5" borderId="0" xfId="0" applyFill="1" applyAlignment="1">
      <alignment horizontal="center"/>
    </xf>
    <xf numFmtId="0" fontId="10" fillId="0" borderId="0" xfId="0" applyFont="1" applyAlignment="1">
      <alignment horizontal="center" vertical="center"/>
    </xf>
    <xf numFmtId="0" fontId="19" fillId="0" borderId="0" xfId="0" applyFont="1"/>
    <xf numFmtId="0" fontId="18" fillId="0" borderId="0" xfId="1"/>
    <xf numFmtId="0" fontId="0" fillId="6" borderId="0" xfId="0" applyFill="1"/>
    <xf numFmtId="0" fontId="12" fillId="0" borderId="0" xfId="0" applyFont="1"/>
    <xf numFmtId="0" fontId="17" fillId="0" borderId="0" xfId="0" applyFont="1"/>
    <xf numFmtId="0" fontId="12" fillId="0" borderId="16" xfId="0" applyFont="1" applyBorder="1" applyAlignment="1">
      <alignment horizontal="center"/>
    </xf>
    <xf numFmtId="0" fontId="0" fillId="0" borderId="16" xfId="0" quotePrefix="1" applyBorder="1" applyAlignment="1">
      <alignment horizontal="center" shrinkToFit="1"/>
    </xf>
    <xf numFmtId="49" fontId="12" fillId="0" borderId="0" xfId="0" applyNumberFormat="1" applyFont="1" applyAlignment="1">
      <alignment horizontal="right"/>
    </xf>
    <xf numFmtId="49" fontId="12" fillId="6" borderId="0" xfId="0" applyNumberFormat="1" applyFont="1" applyFill="1" applyAlignment="1">
      <alignment horizontal="right"/>
    </xf>
    <xf numFmtId="0" fontId="0" fillId="6" borderId="0" xfId="0" applyFill="1" applyAlignment="1">
      <alignment horizontal="center"/>
    </xf>
    <xf numFmtId="49" fontId="12" fillId="0" borderId="0" xfId="0" applyNumberFormat="1" applyFont="1" applyAlignment="1">
      <alignment horizontal="center"/>
    </xf>
    <xf numFmtId="0" fontId="22" fillId="0" borderId="0" xfId="0" applyFont="1"/>
    <xf numFmtId="0" fontId="15" fillId="0" borderId="0" xfId="0" applyFont="1"/>
    <xf numFmtId="0" fontId="0" fillId="6" borderId="0" xfId="0" applyFill="1" applyProtection="1">
      <protection locked="0"/>
    </xf>
    <xf numFmtId="0" fontId="24" fillId="0" borderId="0" xfId="0" applyFont="1" applyAlignment="1">
      <alignment horizontal="left" vertical="top"/>
    </xf>
    <xf numFmtId="0" fontId="26" fillId="0" borderId="15" xfId="0" applyFont="1" applyBorder="1" applyAlignment="1">
      <alignment horizontal="left" vertical="top" wrapText="1"/>
    </xf>
    <xf numFmtId="0" fontId="26" fillId="0" borderId="15" xfId="0" applyFont="1" applyBorder="1" applyAlignment="1">
      <alignment horizontal="center" vertical="top" wrapText="1"/>
    </xf>
    <xf numFmtId="8" fontId="26" fillId="0" borderId="15" xfId="0" applyNumberFormat="1" applyFont="1" applyBorder="1" applyAlignment="1">
      <alignment horizontal="center" vertical="top"/>
    </xf>
    <xf numFmtId="0" fontId="26" fillId="0" borderId="24" xfId="0" applyFont="1" applyBorder="1" applyAlignment="1">
      <alignment horizontal="left" vertical="top" wrapText="1"/>
    </xf>
    <xf numFmtId="0" fontId="26" fillId="0" borderId="32" xfId="0" applyFont="1" applyBorder="1" applyAlignment="1">
      <alignment horizontal="center" vertical="top" wrapText="1"/>
    </xf>
    <xf numFmtId="0" fontId="26" fillId="0" borderId="15" xfId="0" applyFont="1" applyBorder="1" applyAlignment="1">
      <alignment horizontal="center" vertical="center" wrapText="1"/>
    </xf>
    <xf numFmtId="0" fontId="26" fillId="0" borderId="15" xfId="0" applyFont="1" applyBorder="1" applyAlignment="1">
      <alignment horizontal="left" vertical="top" wrapText="1" indent="1"/>
    </xf>
    <xf numFmtId="0" fontId="26" fillId="0" borderId="15" xfId="0" applyFont="1" applyBorder="1" applyAlignment="1">
      <alignment vertical="top"/>
    </xf>
    <xf numFmtId="0" fontId="26" fillId="0" borderId="15" xfId="0" applyFont="1" applyBorder="1" applyAlignment="1">
      <alignment horizontal="center" vertical="center"/>
    </xf>
    <xf numFmtId="0" fontId="26" fillId="0" borderId="15" xfId="0" applyFont="1" applyBorder="1" applyAlignment="1">
      <alignment horizontal="center" vertical="top"/>
    </xf>
    <xf numFmtId="0" fontId="26" fillId="0" borderId="15" xfId="0" applyFont="1" applyBorder="1" applyAlignment="1">
      <alignment horizontal="left" vertical="center" wrapText="1" indent="1"/>
    </xf>
    <xf numFmtId="0" fontId="26" fillId="0" borderId="15" xfId="0" applyFont="1" applyBorder="1" applyAlignment="1">
      <alignment wrapText="1"/>
    </xf>
    <xf numFmtId="0" fontId="26" fillId="0" borderId="15" xfId="0" applyFont="1" applyBorder="1" applyAlignment="1">
      <alignment vertical="top" wrapText="1"/>
    </xf>
    <xf numFmtId="0" fontId="26" fillId="0" borderId="32" xfId="0" applyFont="1" applyBorder="1" applyAlignment="1">
      <alignment horizontal="left" vertical="top" wrapText="1" indent="1"/>
    </xf>
    <xf numFmtId="0" fontId="26" fillId="0" borderId="19" xfId="0" applyFont="1" applyBorder="1" applyAlignment="1">
      <alignment horizontal="left" vertical="center" wrapText="1"/>
    </xf>
    <xf numFmtId="0" fontId="26" fillId="0" borderId="16" xfId="0" applyFont="1" applyBorder="1" applyAlignment="1">
      <alignment horizontal="left" vertical="center" wrapText="1"/>
    </xf>
    <xf numFmtId="0" fontId="5" fillId="0" borderId="0" xfId="0" applyFont="1" applyAlignment="1">
      <alignment horizontal="center" vertical="top"/>
    </xf>
    <xf numFmtId="8" fontId="26" fillId="0" borderId="15" xfId="0" applyNumberFormat="1" applyFont="1" applyBorder="1" applyAlignment="1">
      <alignment horizontal="center" vertical="top" wrapText="1"/>
    </xf>
    <xf numFmtId="0" fontId="26" fillId="0" borderId="31" xfId="0" applyFont="1" applyBorder="1" applyAlignment="1">
      <alignment horizontal="center" vertical="top" wrapText="1"/>
    </xf>
    <xf numFmtId="0" fontId="27" fillId="0" borderId="15" xfId="0" applyFont="1" applyBorder="1" applyAlignment="1">
      <alignment horizontal="left" vertical="center" wrapText="1"/>
    </xf>
    <xf numFmtId="0" fontId="27" fillId="0" borderId="15" xfId="0" applyFont="1" applyBorder="1" applyAlignment="1">
      <alignment horizontal="center" vertical="center" wrapText="1"/>
    </xf>
    <xf numFmtId="0" fontId="27" fillId="0" borderId="15" xfId="0" applyFont="1" applyBorder="1" applyAlignment="1">
      <alignment vertical="center"/>
    </xf>
    <xf numFmtId="0" fontId="27" fillId="0" borderId="15" xfId="0" applyFont="1" applyBorder="1" applyAlignment="1">
      <alignment horizontal="center" vertical="center"/>
    </xf>
    <xf numFmtId="0" fontId="27" fillId="0" borderId="19" xfId="0" applyFont="1" applyBorder="1" applyAlignment="1">
      <alignment horizontal="left" vertical="center" wrapText="1"/>
    </xf>
    <xf numFmtId="0" fontId="27" fillId="0" borderId="19" xfId="0" applyFont="1" applyBorder="1" applyAlignment="1">
      <alignment horizontal="center" vertical="center" wrapText="1"/>
    </xf>
    <xf numFmtId="0" fontId="4" fillId="0" borderId="2" xfId="0" applyFont="1" applyBorder="1" applyAlignment="1">
      <alignment horizontal="center" vertical="top" wrapText="1"/>
    </xf>
    <xf numFmtId="0" fontId="27" fillId="0" borderId="43" xfId="0" applyFont="1" applyBorder="1" applyAlignment="1">
      <alignment horizontal="left" vertical="center" wrapText="1"/>
    </xf>
    <xf numFmtId="0" fontId="27" fillId="0" borderId="43" xfId="0" applyFont="1" applyBorder="1" applyAlignment="1">
      <alignment horizontal="center" vertical="center" wrapText="1"/>
    </xf>
    <xf numFmtId="0" fontId="4" fillId="0" borderId="44" xfId="0" applyFont="1" applyBorder="1" applyAlignment="1">
      <alignment horizontal="center" vertical="top" wrapText="1"/>
    </xf>
    <xf numFmtId="0" fontId="27" fillId="0" borderId="16" xfId="0" applyFont="1" applyBorder="1" applyAlignment="1">
      <alignment horizontal="left" vertical="center" wrapText="1"/>
    </xf>
    <xf numFmtId="0" fontId="27" fillId="0" borderId="16" xfId="0" applyFont="1" applyBorder="1" applyAlignment="1">
      <alignment horizontal="center" vertical="center" wrapText="1"/>
    </xf>
    <xf numFmtId="0" fontId="0" fillId="0" borderId="42" xfId="0" applyBorder="1" applyAlignment="1">
      <alignment horizontal="center"/>
    </xf>
    <xf numFmtId="0" fontId="0" fillId="0" borderId="47" xfId="0" applyBorder="1" applyAlignment="1">
      <alignment horizontal="center"/>
    </xf>
    <xf numFmtId="0" fontId="4" fillId="0" borderId="46" xfId="0" applyFont="1" applyBorder="1" applyAlignment="1">
      <alignment horizontal="left" vertical="top" wrapText="1"/>
    </xf>
    <xf numFmtId="0" fontId="4" fillId="0" borderId="46" xfId="0" applyFont="1" applyBorder="1" applyAlignment="1">
      <alignment horizontal="center" vertical="top" wrapText="1"/>
    </xf>
    <xf numFmtId="0" fontId="4" fillId="0" borderId="2" xfId="0" applyFont="1" applyBorder="1" applyAlignment="1">
      <alignment horizontal="center" vertical="center" wrapText="1"/>
    </xf>
    <xf numFmtId="0" fontId="0" fillId="0" borderId="45" xfId="0" applyBorder="1" applyAlignment="1">
      <alignment horizontal="center"/>
    </xf>
    <xf numFmtId="0" fontId="4" fillId="0" borderId="5" xfId="0" applyFont="1" applyBorder="1" applyAlignment="1">
      <alignment horizontal="center" vertical="center" wrapText="1"/>
    </xf>
    <xf numFmtId="0" fontId="4" fillId="4" borderId="15" xfId="0" applyFont="1" applyFill="1" applyBorder="1" applyAlignment="1" applyProtection="1">
      <alignment horizontal="center" vertical="center" wrapText="1"/>
      <protection locked="0"/>
    </xf>
    <xf numFmtId="0" fontId="2" fillId="4" borderId="15" xfId="0" applyFont="1" applyFill="1" applyBorder="1" applyAlignment="1" applyProtection="1">
      <alignment horizontal="center" vertical="top"/>
      <protection locked="0"/>
    </xf>
    <xf numFmtId="0" fontId="2" fillId="4" borderId="15" xfId="0" applyFont="1" applyFill="1" applyBorder="1" applyAlignment="1" applyProtection="1">
      <alignment horizontal="center" vertical="center"/>
      <protection locked="0"/>
    </xf>
    <xf numFmtId="0" fontId="10" fillId="0" borderId="0" xfId="0" applyFont="1" applyAlignment="1">
      <alignment horizontal="center"/>
    </xf>
    <xf numFmtId="0" fontId="0" fillId="0" borderId="0" xfId="0" quotePrefix="1"/>
    <xf numFmtId="3" fontId="12" fillId="0" borderId="0" xfId="0" applyNumberFormat="1" applyFont="1" applyAlignment="1">
      <alignment horizontal="center"/>
    </xf>
    <xf numFmtId="164" fontId="12" fillId="0" borderId="0" xfId="0" applyNumberFormat="1" applyFont="1" applyAlignment="1">
      <alignment horizontal="center"/>
    </xf>
    <xf numFmtId="164" fontId="11" fillId="0" borderId="0" xfId="0" applyNumberFormat="1" applyFont="1" applyAlignment="1">
      <alignment horizontal="center"/>
    </xf>
    <xf numFmtId="9" fontId="0" fillId="0" borderId="0" xfId="2" applyFont="1"/>
    <xf numFmtId="164" fontId="0" fillId="0" borderId="16" xfId="0" quotePrefix="1" applyNumberFormat="1" applyBorder="1" applyAlignment="1">
      <alignment horizontal="right" shrinkToFit="1"/>
    </xf>
    <xf numFmtId="164" fontId="0" fillId="0" borderId="0" xfId="0" applyNumberFormat="1" applyAlignment="1">
      <alignment horizontal="center"/>
    </xf>
    <xf numFmtId="164" fontId="17" fillId="0" borderId="0" xfId="0" applyNumberFormat="1" applyFont="1" applyAlignment="1">
      <alignment horizontal="center"/>
    </xf>
    <xf numFmtId="0" fontId="8" fillId="0" borderId="49" xfId="0" applyFont="1" applyBorder="1" applyAlignment="1">
      <alignment horizontal="center"/>
    </xf>
    <xf numFmtId="0" fontId="8" fillId="0" borderId="50" xfId="0" applyFont="1" applyBorder="1" applyAlignment="1">
      <alignment horizontal="center"/>
    </xf>
    <xf numFmtId="164" fontId="8" fillId="0" borderId="51" xfId="0" applyNumberFormat="1" applyFont="1" applyBorder="1" applyAlignment="1">
      <alignment horizontal="center"/>
    </xf>
    <xf numFmtId="0" fontId="0" fillId="0" borderId="56" xfId="0" quotePrefix="1" applyBorder="1" applyAlignment="1">
      <alignment horizontal="left" shrinkToFit="1"/>
    </xf>
    <xf numFmtId="164" fontId="0" fillId="0" borderId="57" xfId="0" quotePrefix="1" applyNumberFormat="1" applyBorder="1" applyAlignment="1">
      <alignment horizontal="right" shrinkToFit="1"/>
    </xf>
    <xf numFmtId="164" fontId="12" fillId="0" borderId="57" xfId="0" applyNumberFormat="1" applyFont="1" applyBorder="1" applyAlignment="1">
      <alignment horizontal="right"/>
    </xf>
    <xf numFmtId="0" fontId="8" fillId="0" borderId="49" xfId="0" quotePrefix="1" applyFont="1" applyBorder="1" applyAlignment="1">
      <alignment horizontal="center" shrinkToFit="1"/>
    </xf>
    <xf numFmtId="0" fontId="8" fillId="0" borderId="50" xfId="0" quotePrefix="1" applyFont="1" applyBorder="1" applyAlignment="1">
      <alignment horizontal="center" shrinkToFit="1"/>
    </xf>
    <xf numFmtId="49" fontId="8" fillId="0" borderId="50" xfId="0" applyNumberFormat="1" applyFont="1" applyBorder="1" applyAlignment="1">
      <alignment horizontal="center"/>
    </xf>
    <xf numFmtId="0" fontId="0" fillId="0" borderId="52" xfId="0" quotePrefix="1" applyBorder="1" applyAlignment="1">
      <alignment horizontal="left" shrinkToFit="1"/>
    </xf>
    <xf numFmtId="164" fontId="12" fillId="0" borderId="53" xfId="0" applyNumberFormat="1" applyFont="1" applyBorder="1" applyAlignment="1">
      <alignment horizontal="right"/>
    </xf>
    <xf numFmtId="164" fontId="31" fillId="0" borderId="16" xfId="0" applyNumberFormat="1" applyFont="1" applyBorder="1" applyAlignment="1">
      <alignment horizontal="right"/>
    </xf>
    <xf numFmtId="164" fontId="31" fillId="0" borderId="30" xfId="0" applyNumberFormat="1" applyFont="1" applyBorder="1" applyAlignment="1">
      <alignment horizontal="right"/>
    </xf>
    <xf numFmtId="164" fontId="8" fillId="11" borderId="19" xfId="0" applyNumberFormat="1" applyFont="1" applyFill="1" applyBorder="1" applyAlignment="1">
      <alignment horizontal="right"/>
    </xf>
    <xf numFmtId="0" fontId="32" fillId="0" borderId="0" xfId="0" applyFont="1" applyAlignment="1">
      <alignment horizontal="right"/>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4" fillId="0" borderId="4" xfId="0" applyFont="1" applyBorder="1" applyAlignment="1">
      <alignment horizontal="left" vertical="center" wrapText="1"/>
    </xf>
    <xf numFmtId="0" fontId="4" fillId="0" borderId="4" xfId="0" applyFont="1" applyBorder="1" applyAlignment="1">
      <alignment horizontal="center" vertical="center" wrapText="1"/>
    </xf>
    <xf numFmtId="164" fontId="4" fillId="0" borderId="15" xfId="0" applyNumberFormat="1" applyFont="1" applyBorder="1" applyAlignment="1">
      <alignment horizontal="center" vertical="center" wrapText="1"/>
    </xf>
    <xf numFmtId="0" fontId="4" fillId="0" borderId="63" xfId="0" applyFont="1" applyBorder="1" applyAlignment="1">
      <alignment horizontal="left" vertical="center" wrapText="1"/>
    </xf>
    <xf numFmtId="0" fontId="4" fillId="0" borderId="63" xfId="0" applyFont="1" applyBorder="1" applyAlignment="1">
      <alignment horizontal="center" vertical="center" wrapText="1"/>
    </xf>
    <xf numFmtId="0" fontId="0" fillId="0" borderId="64" xfId="0" applyBorder="1" applyAlignment="1">
      <alignment horizontal="center"/>
    </xf>
    <xf numFmtId="0" fontId="4" fillId="0" borderId="63" xfId="0" applyFont="1" applyBorder="1" applyAlignment="1">
      <alignment horizontal="left" vertical="top" wrapText="1"/>
    </xf>
    <xf numFmtId="0" fontId="4" fillId="0" borderId="63" xfId="0" applyFont="1" applyBorder="1" applyAlignment="1">
      <alignment horizontal="center" vertical="top" wrapText="1"/>
    </xf>
    <xf numFmtId="0" fontId="4" fillId="0" borderId="65" xfId="0" applyFont="1" applyBorder="1" applyAlignment="1">
      <alignment horizontal="center" vertical="top" wrapText="1"/>
    </xf>
    <xf numFmtId="0" fontId="0" fillId="0" borderId="64" xfId="0" applyBorder="1"/>
    <xf numFmtId="8" fontId="4" fillId="0" borderId="10" xfId="0" applyNumberFormat="1" applyFont="1" applyBorder="1" applyAlignment="1">
      <alignment horizontal="center" vertical="center" wrapText="1"/>
    </xf>
    <xf numFmtId="8" fontId="4" fillId="0" borderId="15" xfId="0" applyNumberFormat="1" applyFont="1" applyBorder="1" applyAlignment="1">
      <alignment horizontal="center" vertical="center" wrapText="1"/>
    </xf>
    <xf numFmtId="0" fontId="9" fillId="0" borderId="0" xfId="0" applyFont="1" applyAlignment="1">
      <alignment horizontal="right" vertical="center"/>
    </xf>
    <xf numFmtId="164" fontId="11" fillId="0" borderId="0" xfId="0" applyNumberFormat="1" applyFont="1" applyAlignment="1">
      <alignment vertical="center"/>
    </xf>
    <xf numFmtId="8" fontId="5" fillId="0" borderId="10" xfId="0" applyNumberFormat="1" applyFont="1" applyBorder="1" applyAlignment="1">
      <alignment horizontal="left" vertical="center"/>
    </xf>
    <xf numFmtId="0" fontId="3" fillId="4" borderId="4" xfId="0" applyFont="1" applyFill="1" applyBorder="1" applyAlignment="1">
      <alignment horizontal="center" vertical="center" wrapText="1"/>
    </xf>
    <xf numFmtId="0" fontId="26" fillId="0" borderId="15" xfId="0" applyFont="1" applyBorder="1" applyAlignment="1">
      <alignment horizontal="left" vertical="center" wrapText="1"/>
    </xf>
    <xf numFmtId="0" fontId="10" fillId="0" borderId="0" xfId="0" applyFont="1" applyAlignment="1">
      <alignment horizontal="left" vertical="center"/>
    </xf>
    <xf numFmtId="164" fontId="9" fillId="0" borderId="0" xfId="0" applyNumberFormat="1" applyFont="1" applyAlignment="1">
      <alignment vertical="center"/>
    </xf>
    <xf numFmtId="0" fontId="9" fillId="0" borderId="0" xfId="0" applyFont="1" applyAlignment="1">
      <alignment horizontal="right"/>
    </xf>
    <xf numFmtId="0" fontId="26" fillId="0" borderId="15" xfId="0" applyFont="1" applyBorder="1" applyAlignment="1">
      <alignment vertical="center"/>
    </xf>
    <xf numFmtId="0" fontId="3" fillId="4" borderId="15" xfId="0" applyFont="1" applyFill="1" applyBorder="1" applyAlignment="1">
      <alignment horizontal="left" vertical="center" wrapText="1"/>
    </xf>
    <xf numFmtId="0" fontId="4" fillId="4" borderId="20" xfId="0" applyFont="1" applyFill="1" applyBorder="1" applyAlignment="1" applyProtection="1">
      <alignment horizontal="center" vertical="center" wrapText="1"/>
      <protection locked="0"/>
    </xf>
    <xf numFmtId="0" fontId="0" fillId="4" borderId="0" xfId="0" applyFill="1" applyAlignment="1">
      <alignment vertical="center"/>
    </xf>
    <xf numFmtId="164" fontId="2" fillId="0" borderId="15" xfId="0" applyNumberFormat="1" applyFont="1" applyBorder="1" applyAlignment="1">
      <alignment horizontal="center" vertical="top"/>
    </xf>
    <xf numFmtId="0" fontId="6" fillId="4" borderId="15" xfId="0" applyFont="1" applyFill="1" applyBorder="1" applyAlignment="1">
      <alignment vertical="center" wrapText="1"/>
    </xf>
    <xf numFmtId="164" fontId="2" fillId="0" borderId="15" xfId="0" applyNumberFormat="1" applyFont="1" applyBorder="1" applyAlignment="1">
      <alignment horizontal="center" vertical="center"/>
    </xf>
    <xf numFmtId="0" fontId="22" fillId="0" borderId="0" xfId="0" applyFont="1" applyAlignment="1">
      <alignment horizontal="center" wrapText="1"/>
    </xf>
    <xf numFmtId="0" fontId="4" fillId="0" borderId="13" xfId="0" applyFont="1" applyBorder="1" applyAlignment="1">
      <alignment horizontal="left" vertical="center" wrapText="1"/>
    </xf>
    <xf numFmtId="0" fontId="0" fillId="0" borderId="71" xfId="0" quotePrefix="1" applyBorder="1" applyAlignment="1">
      <alignment horizontal="left" shrinkToFit="1"/>
    </xf>
    <xf numFmtId="0" fontId="1" fillId="0" borderId="72" xfId="0" quotePrefix="1" applyFont="1" applyBorder="1" applyAlignment="1">
      <alignment horizontal="center" shrinkToFit="1"/>
    </xf>
    <xf numFmtId="0" fontId="19" fillId="4" borderId="0" xfId="0" applyFont="1" applyFill="1"/>
    <xf numFmtId="0" fontId="0" fillId="7" borderId="68" xfId="0" quotePrefix="1" applyFill="1" applyBorder="1" applyAlignment="1">
      <alignment horizontal="left" shrinkToFit="1"/>
    </xf>
    <xf numFmtId="0" fontId="0" fillId="7" borderId="69" xfId="0" quotePrefix="1" applyFill="1" applyBorder="1" applyAlignment="1">
      <alignment horizontal="center" shrinkToFit="1"/>
    </xf>
    <xf numFmtId="0" fontId="12" fillId="7" borderId="69" xfId="0" applyFont="1" applyFill="1" applyBorder="1" applyAlignment="1">
      <alignment horizontal="center"/>
    </xf>
    <xf numFmtId="164" fontId="0" fillId="7" borderId="69" xfId="0" quotePrefix="1" applyNumberFormat="1" applyFill="1" applyBorder="1" applyAlignment="1">
      <alignment horizontal="right" shrinkToFit="1"/>
    </xf>
    <xf numFmtId="0" fontId="0" fillId="7" borderId="58" xfId="0" quotePrefix="1" applyFill="1" applyBorder="1" applyAlignment="1">
      <alignment horizontal="left" shrinkToFit="1"/>
    </xf>
    <xf numFmtId="0" fontId="0" fillId="7" borderId="59" xfId="0" quotePrefix="1" applyFill="1" applyBorder="1" applyAlignment="1">
      <alignment horizontal="center" shrinkToFit="1"/>
    </xf>
    <xf numFmtId="0" fontId="12" fillId="7" borderId="59" xfId="0" applyFont="1" applyFill="1" applyBorder="1" applyAlignment="1">
      <alignment horizontal="center"/>
    </xf>
    <xf numFmtId="164" fontId="0" fillId="7" borderId="59" xfId="0" quotePrefix="1" applyNumberFormat="1" applyFill="1" applyBorder="1" applyAlignment="1">
      <alignment horizontal="right" shrinkToFit="1"/>
    </xf>
    <xf numFmtId="164" fontId="12" fillId="0" borderId="70" xfId="0" applyNumberFormat="1" applyFont="1" applyBorder="1" applyAlignment="1">
      <alignment horizontal="right"/>
    </xf>
    <xf numFmtId="164" fontId="12" fillId="0" borderId="73" xfId="0" applyNumberFormat="1" applyFont="1" applyBorder="1" applyAlignment="1">
      <alignment horizontal="right"/>
    </xf>
    <xf numFmtId="164" fontId="12" fillId="0" borderId="67" xfId="0" applyNumberFormat="1" applyFont="1" applyBorder="1" applyAlignment="1">
      <alignment horizontal="right"/>
    </xf>
    <xf numFmtId="164" fontId="12" fillId="0" borderId="74" xfId="0" applyNumberFormat="1" applyFont="1" applyBorder="1" applyAlignment="1">
      <alignment horizontal="right"/>
    </xf>
    <xf numFmtId="0" fontId="0" fillId="0" borderId="0" xfId="0" applyAlignment="1">
      <alignment horizontal="right"/>
    </xf>
    <xf numFmtId="0" fontId="12" fillId="0" borderId="15" xfId="0" applyFont="1" applyBorder="1" applyAlignment="1">
      <alignment horizontal="center" vertical="center"/>
    </xf>
    <xf numFmtId="0" fontId="0" fillId="0" borderId="52" xfId="0" quotePrefix="1" applyBorder="1" applyAlignment="1">
      <alignment horizontal="center" vertical="center" shrinkToFit="1"/>
    </xf>
    <xf numFmtId="0" fontId="1" fillId="0" borderId="0" xfId="0" applyFont="1" applyAlignment="1">
      <alignment horizontal="center"/>
    </xf>
    <xf numFmtId="0" fontId="4" fillId="0" borderId="65" xfId="0" applyFont="1" applyBorder="1" applyAlignment="1">
      <alignment horizontal="center" vertical="center" wrapText="1"/>
    </xf>
    <xf numFmtId="0" fontId="0" fillId="12" borderId="66" xfId="0" quotePrefix="1" applyFill="1" applyBorder="1" applyAlignment="1">
      <alignment horizontal="left" shrinkToFit="1"/>
    </xf>
    <xf numFmtId="0" fontId="12" fillId="12" borderId="19" xfId="0" applyFont="1" applyFill="1" applyBorder="1" applyAlignment="1">
      <alignment horizontal="center"/>
    </xf>
    <xf numFmtId="0" fontId="0" fillId="12" borderId="54" xfId="0" quotePrefix="1" applyFill="1" applyBorder="1" applyAlignment="1">
      <alignment horizontal="left" shrinkToFit="1"/>
    </xf>
    <xf numFmtId="0" fontId="12" fillId="12" borderId="43" xfId="0" applyFont="1" applyFill="1" applyBorder="1" applyAlignment="1">
      <alignment horizontal="center"/>
    </xf>
    <xf numFmtId="165" fontId="17" fillId="10" borderId="15" xfId="0" applyNumberFormat="1" applyFont="1" applyFill="1" applyBorder="1"/>
    <xf numFmtId="164" fontId="0" fillId="0" borderId="76" xfId="0" applyNumberFormat="1" applyBorder="1" applyAlignment="1">
      <alignment horizontal="center" wrapText="1"/>
    </xf>
    <xf numFmtId="164" fontId="8" fillId="0" borderId="77" xfId="0" applyNumberFormat="1" applyFont="1" applyBorder="1" applyAlignment="1">
      <alignment horizontal="center" wrapText="1"/>
    </xf>
    <xf numFmtId="165" fontId="34" fillId="10" borderId="53" xfId="0" applyNumberFormat="1" applyFont="1" applyFill="1" applyBorder="1"/>
    <xf numFmtId="165" fontId="17" fillId="9" borderId="43" xfId="0" applyNumberFormat="1" applyFont="1" applyFill="1" applyBorder="1"/>
    <xf numFmtId="165" fontId="34" fillId="9" borderId="55" xfId="0" applyNumberFormat="1" applyFont="1" applyFill="1" applyBorder="1"/>
    <xf numFmtId="49" fontId="8" fillId="12" borderId="76" xfId="0" applyNumberFormat="1" applyFont="1" applyFill="1" applyBorder="1" applyAlignment="1">
      <alignment horizontal="center" wrapText="1"/>
    </xf>
    <xf numFmtId="0" fontId="0" fillId="12" borderId="0" xfId="0" applyFill="1"/>
    <xf numFmtId="49" fontId="9" fillId="12" borderId="0" xfId="0" applyNumberFormat="1" applyFont="1" applyFill="1" applyAlignment="1">
      <alignment horizontal="right" indent="1"/>
    </xf>
    <xf numFmtId="165" fontId="37" fillId="6" borderId="80" xfId="0" applyNumberFormat="1" applyFont="1" applyFill="1" applyBorder="1" applyAlignment="1">
      <alignment horizontal="center" wrapText="1"/>
    </xf>
    <xf numFmtId="9" fontId="38" fillId="12" borderId="0" xfId="2" applyFont="1" applyFill="1" applyBorder="1" applyAlignment="1" applyProtection="1">
      <alignment horizontal="left" shrinkToFit="1"/>
      <protection locked="0"/>
    </xf>
    <xf numFmtId="164" fontId="8" fillId="14" borderId="62" xfId="0" applyNumberFormat="1" applyFont="1" applyFill="1" applyBorder="1" applyAlignment="1">
      <alignment horizontal="right"/>
    </xf>
    <xf numFmtId="0" fontId="9" fillId="0" borderId="0" xfId="0" applyFont="1" applyAlignment="1">
      <alignment horizontal="center"/>
    </xf>
    <xf numFmtId="0" fontId="2" fillId="0" borderId="0" xfId="0" applyFont="1" applyAlignment="1">
      <alignment horizontal="left" vertical="center"/>
    </xf>
    <xf numFmtId="0" fontId="2" fillId="0" borderId="5" xfId="0" applyFont="1" applyBorder="1" applyAlignment="1">
      <alignment horizontal="left" vertical="center"/>
    </xf>
    <xf numFmtId="0" fontId="4" fillId="0" borderId="13" xfId="0" applyFont="1" applyBorder="1" applyAlignment="1">
      <alignment horizontal="center" vertical="center" wrapText="1"/>
    </xf>
    <xf numFmtId="0" fontId="2" fillId="0" borderId="0" xfId="0" applyFont="1" applyAlignment="1">
      <alignment horizontal="left" vertical="top"/>
    </xf>
    <xf numFmtId="0" fontId="26" fillId="0" borderId="19" xfId="0" applyFont="1" applyBorder="1" applyAlignment="1">
      <alignment horizontal="center" vertical="top" wrapText="1"/>
    </xf>
    <xf numFmtId="0" fontId="26" fillId="0" borderId="16" xfId="0" applyFont="1" applyBorder="1" applyAlignment="1">
      <alignment horizontal="center" vertical="top" wrapText="1"/>
    </xf>
    <xf numFmtId="0" fontId="4" fillId="0" borderId="8" xfId="0" applyFont="1" applyBorder="1" applyAlignment="1">
      <alignment horizontal="center" vertical="top" wrapText="1"/>
    </xf>
    <xf numFmtId="0" fontId="4" fillId="0" borderId="6" xfId="0" applyFont="1" applyBorder="1" applyAlignment="1">
      <alignment horizontal="center" vertical="top" wrapText="1"/>
    </xf>
    <xf numFmtId="0" fontId="5" fillId="0" borderId="0" xfId="0" applyFont="1" applyAlignment="1">
      <alignment horizontal="left" vertical="top"/>
    </xf>
    <xf numFmtId="0" fontId="26" fillId="0" borderId="32" xfId="0" applyFont="1" applyBorder="1" applyAlignment="1">
      <alignment horizontal="left" vertical="top" wrapText="1"/>
    </xf>
    <xf numFmtId="0" fontId="26" fillId="0" borderId="32" xfId="0" applyFont="1" applyBorder="1" applyAlignment="1">
      <alignment horizontal="center" vertical="top"/>
    </xf>
    <xf numFmtId="0" fontId="26" fillId="0" borderId="19" xfId="0" applyFont="1" applyBorder="1" applyAlignment="1">
      <alignment horizontal="left" vertical="top" wrapText="1"/>
    </xf>
    <xf numFmtId="0" fontId="26" fillId="0" borderId="16" xfId="0" applyFont="1" applyBorder="1" applyAlignment="1">
      <alignment horizontal="left" vertical="top" wrapText="1"/>
    </xf>
    <xf numFmtId="0" fontId="26" fillId="0" borderId="19" xfId="0" applyFont="1" applyBorder="1" applyAlignment="1">
      <alignment horizontal="left" vertical="top" wrapText="1" indent="1"/>
    </xf>
    <xf numFmtId="0" fontId="2" fillId="0" borderId="0" xfId="0" applyFont="1" applyAlignment="1">
      <alignment horizontal="center" vertical="top"/>
    </xf>
    <xf numFmtId="0" fontId="26" fillId="0" borderId="19" xfId="0" applyFont="1" applyBorder="1" applyAlignment="1">
      <alignment horizontal="center" vertical="center" wrapText="1"/>
    </xf>
    <xf numFmtId="0" fontId="25" fillId="2" borderId="19" xfId="0" applyFont="1" applyFill="1" applyBorder="1" applyAlignment="1">
      <alignment horizontal="center" vertical="top" wrapText="1"/>
    </xf>
    <xf numFmtId="0" fontId="25" fillId="2" borderId="16" xfId="0" applyFont="1" applyFill="1" applyBorder="1" applyAlignment="1">
      <alignment horizontal="center" vertical="top" wrapText="1"/>
    </xf>
    <xf numFmtId="0" fontId="8" fillId="14" borderId="60" xfId="0" applyFont="1" applyFill="1" applyBorder="1"/>
    <xf numFmtId="44" fontId="8" fillId="14" borderId="62" xfId="3" applyFont="1" applyFill="1" applyBorder="1" applyAlignment="1" applyProtection="1"/>
    <xf numFmtId="0" fontId="12" fillId="13" borderId="15" xfId="0" applyFont="1" applyFill="1" applyBorder="1" applyAlignment="1" applyProtection="1">
      <alignment vertical="center" wrapText="1"/>
      <protection locked="0"/>
    </xf>
    <xf numFmtId="44" fontId="0" fillId="13" borderId="15" xfId="3" applyFont="1" applyFill="1" applyBorder="1" applyAlignment="1" applyProtection="1">
      <protection locked="0"/>
    </xf>
    <xf numFmtId="0" fontId="12" fillId="0" borderId="81" xfId="0" applyFont="1" applyBorder="1" applyProtection="1">
      <protection locked="0"/>
    </xf>
    <xf numFmtId="44" fontId="12" fillId="0" borderId="82" xfId="3" applyFont="1" applyBorder="1" applyAlignment="1" applyProtection="1">
      <protection locked="0"/>
    </xf>
    <xf numFmtId="0" fontId="0" fillId="0" borderId="0" xfId="0" applyProtection="1">
      <protection locked="0"/>
    </xf>
    <xf numFmtId="0" fontId="12" fillId="0" borderId="0" xfId="0" applyFont="1" applyAlignment="1" applyProtection="1">
      <alignment horizontal="center" wrapText="1"/>
      <protection locked="0"/>
    </xf>
    <xf numFmtId="0" fontId="12" fillId="0" borderId="16" xfId="0" applyFont="1" applyBorder="1" applyAlignment="1" applyProtection="1">
      <alignment vertical="center" wrapText="1"/>
      <protection locked="0"/>
    </xf>
    <xf numFmtId="44" fontId="0" fillId="0" borderId="16" xfId="3" applyFont="1" applyBorder="1" applyAlignment="1" applyProtection="1">
      <protection locked="0"/>
    </xf>
    <xf numFmtId="0" fontId="22" fillId="0" borderId="0" xfId="0" applyFont="1" applyProtection="1">
      <protection locked="0"/>
    </xf>
    <xf numFmtId="44" fontId="0" fillId="0" borderId="0" xfId="3" applyFont="1" applyProtection="1">
      <protection locked="0"/>
    </xf>
    <xf numFmtId="0" fontId="19" fillId="12" borderId="0" xfId="0" applyFont="1" applyFill="1"/>
    <xf numFmtId="0" fontId="3" fillId="4" borderId="4" xfId="0" applyFont="1" applyFill="1" applyBorder="1" applyAlignment="1" applyProtection="1">
      <alignment horizontal="center" vertical="center" wrapText="1"/>
      <protection locked="0"/>
    </xf>
    <xf numFmtId="49" fontId="8" fillId="10" borderId="31" xfId="0" applyNumberFormat="1" applyFont="1" applyFill="1" applyBorder="1" applyAlignment="1">
      <alignment horizontal="right"/>
    </xf>
    <xf numFmtId="9" fontId="12" fillId="10" borderId="52" xfId="2" applyFont="1" applyFill="1" applyBorder="1" applyAlignment="1" applyProtection="1">
      <alignment horizontal="right"/>
    </xf>
    <xf numFmtId="49" fontId="8" fillId="9" borderId="31" xfId="0" applyNumberFormat="1" applyFont="1" applyFill="1" applyBorder="1" applyAlignment="1">
      <alignment horizontal="right"/>
    </xf>
    <xf numFmtId="9" fontId="12" fillId="9" borderId="54" xfId="2" applyFont="1" applyFill="1" applyBorder="1" applyAlignment="1" applyProtection="1">
      <alignment horizontal="right"/>
    </xf>
    <xf numFmtId="49" fontId="31" fillId="0" borderId="16" xfId="0" applyNumberFormat="1" applyFont="1" applyBorder="1" applyAlignment="1">
      <alignment horizontal="center"/>
    </xf>
    <xf numFmtId="0" fontId="20" fillId="0" borderId="0" xfId="0" applyFont="1" applyAlignment="1">
      <alignment horizontal="left" vertical="top" wrapText="1"/>
    </xf>
    <xf numFmtId="0" fontId="16" fillId="0" borderId="0" xfId="0" applyFont="1" applyAlignment="1" applyProtection="1">
      <alignment horizontal="center" wrapText="1"/>
      <protection locked="0"/>
    </xf>
    <xf numFmtId="0" fontId="16" fillId="0" borderId="0" xfId="0" applyFont="1" applyAlignment="1" applyProtection="1">
      <alignment horizontal="center"/>
      <protection locked="0"/>
    </xf>
    <xf numFmtId="0" fontId="8" fillId="7" borderId="48" xfId="0" applyFont="1" applyFill="1" applyBorder="1" applyAlignment="1" applyProtection="1">
      <alignment horizontal="left"/>
      <protection locked="0"/>
    </xf>
    <xf numFmtId="0" fontId="8" fillId="7" borderId="0" xfId="0" applyFont="1" applyFill="1" applyAlignment="1" applyProtection="1">
      <alignment horizontal="left"/>
      <protection locked="0"/>
    </xf>
    <xf numFmtId="0" fontId="35" fillId="7" borderId="48" xfId="0" applyFont="1" applyFill="1" applyBorder="1" applyAlignment="1" applyProtection="1">
      <alignment horizontal="left"/>
      <protection locked="0"/>
    </xf>
    <xf numFmtId="9" fontId="8" fillId="12" borderId="15" xfId="2" applyFont="1" applyFill="1" applyBorder="1" applyAlignment="1" applyProtection="1">
      <alignment horizontal="center" vertical="center"/>
      <protection locked="0"/>
    </xf>
    <xf numFmtId="9" fontId="8" fillId="12" borderId="43" xfId="2" applyFont="1" applyFill="1" applyBorder="1" applyAlignment="1" applyProtection="1">
      <alignment horizontal="center" vertical="center"/>
      <protection locked="0"/>
    </xf>
    <xf numFmtId="0" fontId="8" fillId="11" borderId="24" xfId="0" applyFont="1" applyFill="1" applyBorder="1" applyAlignment="1">
      <alignment horizontal="center" vertical="top" wrapText="1"/>
    </xf>
    <xf numFmtId="0" fontId="8" fillId="14" borderId="60" xfId="0" applyFont="1" applyFill="1" applyBorder="1" applyAlignment="1">
      <alignment horizontal="center" wrapText="1"/>
    </xf>
    <xf numFmtId="0" fontId="8" fillId="14" borderId="61" xfId="0" applyFont="1" applyFill="1" applyBorder="1" applyAlignment="1">
      <alignment horizontal="center" wrapText="1"/>
    </xf>
    <xf numFmtId="49" fontId="31" fillId="0" borderId="16" xfId="0" applyNumberFormat="1" applyFont="1" applyBorder="1" applyAlignment="1">
      <alignment horizontal="right"/>
    </xf>
    <xf numFmtId="165" fontId="36" fillId="6" borderId="78" xfId="0" applyNumberFormat="1" applyFont="1" applyFill="1" applyBorder="1" applyAlignment="1">
      <alignment horizontal="center"/>
    </xf>
    <xf numFmtId="165" fontId="36" fillId="6" borderId="79" xfId="0" applyNumberFormat="1" applyFont="1" applyFill="1" applyBorder="1" applyAlignment="1">
      <alignment horizontal="center"/>
    </xf>
    <xf numFmtId="0" fontId="2" fillId="0" borderId="5" xfId="0" applyFont="1" applyBorder="1" applyAlignment="1">
      <alignment horizontal="left" vertical="center"/>
    </xf>
    <xf numFmtId="0" fontId="2" fillId="0" borderId="0" xfId="0" applyFont="1" applyAlignment="1">
      <alignment horizontal="left" vertical="center"/>
    </xf>
    <xf numFmtId="8" fontId="5" fillId="0" borderId="13" xfId="0" applyNumberFormat="1" applyFont="1" applyBorder="1" applyAlignment="1">
      <alignment horizontal="center" vertical="center"/>
    </xf>
    <xf numFmtId="8" fontId="5" fillId="0" borderId="12" xfId="0" applyNumberFormat="1" applyFont="1" applyBorder="1" applyAlignment="1">
      <alignment horizontal="center" vertical="center"/>
    </xf>
    <xf numFmtId="8" fontId="5" fillId="0" borderId="11" xfId="0" applyNumberFormat="1" applyFont="1" applyBorder="1" applyAlignment="1">
      <alignment horizontal="center" vertical="center"/>
    </xf>
    <xf numFmtId="0" fontId="3" fillId="3" borderId="13" xfId="0" applyFont="1" applyFill="1" applyBorder="1" applyAlignment="1">
      <alignment horizontal="left" vertical="center" wrapText="1"/>
    </xf>
    <xf numFmtId="0" fontId="3" fillId="3" borderId="12" xfId="0" applyFont="1" applyFill="1" applyBorder="1" applyAlignment="1">
      <alignment horizontal="left" vertical="center" wrapText="1"/>
    </xf>
    <xf numFmtId="0" fontId="4" fillId="0" borderId="1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1" xfId="0" applyFont="1" applyBorder="1" applyAlignment="1">
      <alignment horizontal="center" vertical="center" wrapText="1"/>
    </xf>
    <xf numFmtId="8" fontId="14" fillId="0" borderId="41" xfId="0" applyNumberFormat="1" applyFont="1" applyBorder="1" applyAlignment="1">
      <alignment horizontal="center" vertical="top"/>
    </xf>
    <xf numFmtId="8" fontId="14" fillId="0" borderId="32" xfId="0" applyNumberFormat="1" applyFont="1" applyBorder="1" applyAlignment="1">
      <alignment horizontal="center" vertical="top"/>
    </xf>
    <xf numFmtId="8" fontId="14" fillId="0" borderId="34" xfId="0" applyNumberFormat="1" applyFont="1" applyBorder="1" applyAlignment="1">
      <alignment horizontal="center" vertical="top"/>
    </xf>
    <xf numFmtId="8" fontId="14" fillId="0" borderId="14" xfId="0" applyNumberFormat="1" applyFont="1" applyBorder="1" applyAlignment="1">
      <alignment horizontal="center" vertical="top"/>
    </xf>
    <xf numFmtId="8" fontId="14" fillId="0" borderId="22" xfId="0" applyNumberFormat="1" applyFont="1" applyBorder="1" applyAlignment="1">
      <alignment horizontal="center" vertical="top"/>
    </xf>
    <xf numFmtId="8" fontId="14" fillId="0" borderId="23" xfId="0" applyNumberFormat="1" applyFont="1" applyBorder="1" applyAlignment="1">
      <alignment horizontal="center" vertical="top"/>
    </xf>
    <xf numFmtId="8" fontId="14" fillId="0" borderId="40" xfId="0" applyNumberFormat="1" applyFont="1" applyBorder="1" applyAlignment="1">
      <alignment horizontal="center" vertical="top"/>
    </xf>
    <xf numFmtId="8" fontId="14" fillId="0" borderId="36" xfId="0" applyNumberFormat="1" applyFont="1" applyBorder="1" applyAlignment="1">
      <alignment horizontal="center" vertical="top"/>
    </xf>
    <xf numFmtId="8" fontId="14" fillId="0" borderId="37" xfId="0" applyNumberFormat="1" applyFont="1" applyBorder="1" applyAlignment="1">
      <alignment horizontal="center" vertical="top"/>
    </xf>
    <xf numFmtId="8" fontId="27" fillId="0" borderId="41" xfId="0" applyNumberFormat="1" applyFont="1" applyBorder="1" applyAlignment="1">
      <alignment horizontal="center" vertical="top"/>
    </xf>
    <xf numFmtId="8" fontId="27" fillId="0" borderId="32" xfId="0" applyNumberFormat="1" applyFont="1" applyBorder="1" applyAlignment="1">
      <alignment horizontal="center" vertical="top"/>
    </xf>
    <xf numFmtId="8" fontId="27" fillId="0" borderId="34" xfId="0" applyNumberFormat="1" applyFont="1" applyBorder="1" applyAlignment="1">
      <alignment horizontal="center" vertical="top"/>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3" fillId="0" borderId="17" xfId="0" applyFont="1" applyBorder="1" applyAlignment="1">
      <alignment horizontal="left" vertical="center" wrapText="1"/>
    </xf>
    <xf numFmtId="0" fontId="3" fillId="0" borderId="2" xfId="0" applyFont="1" applyBorder="1" applyAlignment="1">
      <alignment horizontal="left" vertical="center" wrapText="1"/>
    </xf>
    <xf numFmtId="0" fontId="3" fillId="0" borderId="1" xfId="0" applyFont="1" applyBorder="1" applyAlignment="1">
      <alignment horizontal="left" vertical="center" wrapText="1"/>
    </xf>
    <xf numFmtId="0" fontId="3" fillId="0" borderId="18" xfId="0" applyFont="1" applyBorder="1" applyAlignment="1">
      <alignment horizontal="left" vertical="center" wrapText="1"/>
    </xf>
    <xf numFmtId="8" fontId="27" fillId="0" borderId="40" xfId="0" applyNumberFormat="1" applyFont="1" applyBorder="1" applyAlignment="1">
      <alignment horizontal="center" vertical="top"/>
    </xf>
    <xf numFmtId="8" fontId="27" fillId="0" borderId="36" xfId="0" applyNumberFormat="1" applyFont="1" applyBorder="1" applyAlignment="1">
      <alignment horizontal="center" vertical="top"/>
    </xf>
    <xf numFmtId="8" fontId="27" fillId="0" borderId="37" xfId="0" applyNumberFormat="1" applyFont="1" applyBorder="1" applyAlignment="1">
      <alignment horizontal="center" vertical="top"/>
    </xf>
    <xf numFmtId="8" fontId="26" fillId="0" borderId="31" xfId="0" applyNumberFormat="1" applyFont="1" applyBorder="1" applyAlignment="1">
      <alignment horizontal="center" vertical="center"/>
    </xf>
    <xf numFmtId="8" fontId="26" fillId="0" borderId="32" xfId="0" applyNumberFormat="1" applyFont="1" applyBorder="1" applyAlignment="1">
      <alignment horizontal="center" vertical="center"/>
    </xf>
    <xf numFmtId="8" fontId="26" fillId="0" borderId="25" xfId="0" applyNumberFormat="1" applyFont="1" applyBorder="1" applyAlignment="1">
      <alignment horizontal="center" vertical="center"/>
    </xf>
    <xf numFmtId="8" fontId="26" fillId="0" borderId="34" xfId="0" applyNumberFormat="1" applyFont="1" applyBorder="1" applyAlignment="1">
      <alignment horizontal="center" vertical="center"/>
    </xf>
    <xf numFmtId="8" fontId="26" fillId="0" borderId="35" xfId="0" applyNumberFormat="1" applyFont="1" applyBorder="1" applyAlignment="1">
      <alignment horizontal="center" vertical="center"/>
    </xf>
    <xf numFmtId="8" fontId="26" fillId="0" borderId="36" xfId="0" applyNumberFormat="1" applyFont="1" applyBorder="1" applyAlignment="1">
      <alignment horizontal="center" vertical="center"/>
    </xf>
    <xf numFmtId="8" fontId="26" fillId="0" borderId="37" xfId="0" applyNumberFormat="1" applyFont="1" applyBorder="1" applyAlignment="1">
      <alignment horizontal="center" vertical="center"/>
    </xf>
    <xf numFmtId="8" fontId="26" fillId="0" borderId="38" xfId="0" applyNumberFormat="1" applyFont="1" applyBorder="1" applyAlignment="1">
      <alignment horizontal="center" vertical="center"/>
    </xf>
    <xf numFmtId="8" fontId="26" fillId="0" borderId="22" xfId="0" applyNumberFormat="1" applyFont="1" applyBorder="1" applyAlignment="1">
      <alignment horizontal="center" vertical="center"/>
    </xf>
    <xf numFmtId="8" fontId="26" fillId="0" borderId="23" xfId="0" applyNumberFormat="1" applyFont="1" applyBorder="1" applyAlignment="1">
      <alignment horizontal="center" vertical="center"/>
    </xf>
    <xf numFmtId="8" fontId="26" fillId="0" borderId="20" xfId="0" applyNumberFormat="1" applyFont="1" applyBorder="1" applyAlignment="1">
      <alignment horizontal="center" vertical="center"/>
    </xf>
    <xf numFmtId="8" fontId="26" fillId="0" borderId="26" xfId="0" applyNumberFormat="1" applyFont="1" applyBorder="1" applyAlignment="1">
      <alignment horizontal="center" vertical="center"/>
    </xf>
    <xf numFmtId="8" fontId="26" fillId="0" borderId="39" xfId="0" applyNumberFormat="1" applyFont="1" applyBorder="1" applyAlignment="1">
      <alignment horizontal="center" vertical="center"/>
    </xf>
    <xf numFmtId="0" fontId="3" fillId="3" borderId="4"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5" xfId="0" applyFont="1" applyFill="1" applyBorder="1" applyAlignment="1">
      <alignment horizontal="left" vertical="center" wrapText="1"/>
    </xf>
    <xf numFmtId="0" fontId="3" fillId="3" borderId="0" xfId="0" applyFont="1" applyFill="1" applyAlignment="1">
      <alignment horizontal="left" vertical="center" wrapText="1"/>
    </xf>
    <xf numFmtId="0" fontId="3" fillId="3" borderId="2"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 fillId="3" borderId="13" xfId="0" applyFont="1" applyFill="1" applyBorder="1" applyAlignment="1">
      <alignment horizontal="left" vertical="top" wrapText="1"/>
    </xf>
    <xf numFmtId="0" fontId="3" fillId="3" borderId="12" xfId="0" applyFont="1" applyFill="1" applyBorder="1" applyAlignment="1">
      <alignment horizontal="left" vertical="top" wrapText="1"/>
    </xf>
    <xf numFmtId="8" fontId="14" fillId="0" borderId="41" xfId="0" applyNumberFormat="1" applyFont="1" applyBorder="1" applyAlignment="1">
      <alignment horizontal="center" vertical="center"/>
    </xf>
    <xf numFmtId="8" fontId="14" fillId="0" borderId="32" xfId="0" applyNumberFormat="1" applyFont="1" applyBorder="1" applyAlignment="1">
      <alignment horizontal="center" vertical="center"/>
    </xf>
    <xf numFmtId="8" fontId="14" fillId="0" borderId="34" xfId="0" applyNumberFormat="1" applyFont="1" applyBorder="1" applyAlignment="1">
      <alignment horizontal="center" vertical="center"/>
    </xf>
    <xf numFmtId="8" fontId="14" fillId="0" borderId="40" xfId="0" applyNumberFormat="1" applyFont="1" applyBorder="1" applyAlignment="1">
      <alignment horizontal="center" vertical="center"/>
    </xf>
    <xf numFmtId="8" fontId="14" fillId="0" borderId="36" xfId="0" applyNumberFormat="1" applyFont="1" applyBorder="1" applyAlignment="1">
      <alignment horizontal="center" vertical="center"/>
    </xf>
    <xf numFmtId="8" fontId="14" fillId="0" borderId="37" xfId="0" applyNumberFormat="1" applyFont="1" applyBorder="1" applyAlignment="1">
      <alignment horizontal="center" vertical="center"/>
    </xf>
    <xf numFmtId="0" fontId="3" fillId="0" borderId="4" xfId="0" applyFont="1" applyBorder="1" applyAlignment="1">
      <alignment horizontal="left" vertical="top" wrapText="1"/>
    </xf>
    <xf numFmtId="0" fontId="3" fillId="0" borderId="3" xfId="0" applyFont="1" applyBorder="1" applyAlignment="1">
      <alignment horizontal="left" vertical="top" wrapText="1"/>
    </xf>
    <xf numFmtId="0" fontId="3" fillId="0" borderId="2" xfId="0" applyFont="1" applyBorder="1" applyAlignment="1">
      <alignment horizontal="left" vertical="top" wrapText="1"/>
    </xf>
    <xf numFmtId="0" fontId="3" fillId="0" borderId="1" xfId="0" applyFont="1" applyBorder="1" applyAlignment="1">
      <alignment horizontal="left" vertical="top" wrapText="1"/>
    </xf>
    <xf numFmtId="8" fontId="27" fillId="0" borderId="41" xfId="0" applyNumberFormat="1" applyFont="1" applyBorder="1" applyAlignment="1">
      <alignment horizontal="center" vertical="center"/>
    </xf>
    <xf numFmtId="8" fontId="27" fillId="0" borderId="32" xfId="0" applyNumberFormat="1" applyFont="1" applyBorder="1" applyAlignment="1">
      <alignment horizontal="center" vertical="center"/>
    </xf>
    <xf numFmtId="8" fontId="27" fillId="0" borderId="34" xfId="0" applyNumberFormat="1" applyFont="1" applyBorder="1" applyAlignment="1">
      <alignment horizontal="center" vertical="center"/>
    </xf>
    <xf numFmtId="0" fontId="12" fillId="0" borderId="78" xfId="0" applyFont="1" applyBorder="1" applyAlignment="1" applyProtection="1">
      <alignment horizontal="center" wrapText="1"/>
      <protection locked="0"/>
    </xf>
    <xf numFmtId="0" fontId="12" fillId="0" borderId="80" xfId="0" applyFont="1" applyBorder="1" applyAlignment="1" applyProtection="1">
      <alignment horizontal="center" wrapText="1"/>
      <protection locked="0"/>
    </xf>
    <xf numFmtId="0" fontId="5" fillId="0" borderId="0" xfId="0" applyFont="1" applyAlignment="1">
      <alignment horizontal="left" vertical="top"/>
    </xf>
    <xf numFmtId="0" fontId="5" fillId="0" borderId="33" xfId="0" applyFont="1" applyBorder="1" applyAlignment="1">
      <alignment horizontal="left" vertical="top"/>
    </xf>
    <xf numFmtId="0" fontId="25" fillId="0" borderId="20" xfId="0" applyFont="1" applyBorder="1" applyAlignment="1">
      <alignment horizontal="left" vertical="top" wrapText="1"/>
    </xf>
    <xf numFmtId="0" fontId="25" fillId="0" borderId="26" xfId="0" applyFont="1" applyBorder="1" applyAlignment="1">
      <alignment horizontal="left" vertical="top" wrapText="1"/>
    </xf>
    <xf numFmtId="0" fontId="25" fillId="0" borderId="27" xfId="0" applyFont="1" applyBorder="1" applyAlignment="1">
      <alignment horizontal="left" vertical="top" wrapText="1"/>
    </xf>
    <xf numFmtId="0" fontId="26" fillId="0" borderId="19" xfId="0" applyFont="1" applyBorder="1" applyAlignment="1">
      <alignment horizontal="center" vertical="top" wrapText="1"/>
    </xf>
    <xf numFmtId="0" fontId="26" fillId="0" borderId="16" xfId="0" applyFont="1" applyBorder="1" applyAlignment="1">
      <alignment horizontal="center" vertical="top" wrapText="1"/>
    </xf>
    <xf numFmtId="8" fontId="26" fillId="0" borderId="20" xfId="0" applyNumberFormat="1" applyFont="1" applyBorder="1" applyAlignment="1">
      <alignment horizontal="center" vertical="top"/>
    </xf>
    <xf numFmtId="8" fontId="26" fillId="0" borderId="26" xfId="0" applyNumberFormat="1" applyFont="1" applyBorder="1" applyAlignment="1">
      <alignment horizontal="center" vertical="top"/>
    </xf>
    <xf numFmtId="8" fontId="26" fillId="0" borderId="27" xfId="0" applyNumberFormat="1" applyFont="1" applyBorder="1" applyAlignment="1">
      <alignment horizontal="center" vertical="top"/>
    </xf>
    <xf numFmtId="8" fontId="26" fillId="0" borderId="28" xfId="0" applyNumberFormat="1" applyFont="1" applyBorder="1" applyAlignment="1">
      <alignment horizontal="center" vertical="top"/>
    </xf>
    <xf numFmtId="8" fontId="26" fillId="0" borderId="29" xfId="0" applyNumberFormat="1" applyFont="1" applyBorder="1" applyAlignment="1">
      <alignment horizontal="center" vertical="top"/>
    </xf>
    <xf numFmtId="8" fontId="26" fillId="0" borderId="30" xfId="0" applyNumberFormat="1" applyFont="1" applyBorder="1" applyAlignment="1">
      <alignment horizontal="center" vertical="top"/>
    </xf>
    <xf numFmtId="0" fontId="25" fillId="2" borderId="19" xfId="0" applyFont="1" applyFill="1" applyBorder="1" applyAlignment="1">
      <alignment horizontal="center" vertical="center" wrapText="1"/>
    </xf>
    <xf numFmtId="0" fontId="25" fillId="2" borderId="16" xfId="0" applyFont="1" applyFill="1" applyBorder="1" applyAlignment="1">
      <alignment horizontal="center" vertical="center" wrapText="1"/>
    </xf>
    <xf numFmtId="0" fontId="25" fillId="3" borderId="31" xfId="0" applyFont="1" applyFill="1" applyBorder="1" applyAlignment="1">
      <alignment horizontal="left" vertical="top" wrapText="1"/>
    </xf>
    <xf numFmtId="0" fontId="25" fillId="3" borderId="32" xfId="0" applyFont="1" applyFill="1" applyBorder="1" applyAlignment="1">
      <alignment horizontal="left" vertical="top" wrapText="1"/>
    </xf>
    <xf numFmtId="0" fontId="25" fillId="3" borderId="25" xfId="0" applyFont="1" applyFill="1" applyBorder="1" applyAlignment="1">
      <alignment horizontal="left" vertical="top" wrapText="1"/>
    </xf>
    <xf numFmtId="8" fontId="26" fillId="0" borderId="31" xfId="0" applyNumberFormat="1" applyFont="1" applyBorder="1" applyAlignment="1">
      <alignment horizontal="center" vertical="top"/>
    </xf>
    <xf numFmtId="8" fontId="26" fillId="0" borderId="32" xfId="0" applyNumberFormat="1" applyFont="1" applyBorder="1" applyAlignment="1">
      <alignment horizontal="center" vertical="top"/>
    </xf>
    <xf numFmtId="8" fontId="26" fillId="0" borderId="25" xfId="0" applyNumberFormat="1" applyFont="1" applyBorder="1" applyAlignment="1">
      <alignment horizontal="center" vertical="top"/>
    </xf>
    <xf numFmtId="0" fontId="26" fillId="0" borderId="31" xfId="0" applyFont="1" applyBorder="1" applyAlignment="1">
      <alignment horizontal="left" vertical="top" wrapText="1"/>
    </xf>
    <xf numFmtId="0" fontId="26" fillId="0" borderId="32" xfId="0" applyFont="1" applyBorder="1" applyAlignment="1">
      <alignment horizontal="left" vertical="top" wrapText="1"/>
    </xf>
    <xf numFmtId="0" fontId="26" fillId="0" borderId="25" xfId="0" applyFont="1" applyBorder="1" applyAlignment="1">
      <alignment horizontal="left" vertical="top" wrapText="1"/>
    </xf>
    <xf numFmtId="8" fontId="26" fillId="0" borderId="19" xfId="0" applyNumberFormat="1" applyFont="1" applyBorder="1" applyAlignment="1">
      <alignment horizontal="center" vertical="top"/>
    </xf>
    <xf numFmtId="8" fontId="26" fillId="0" borderId="16" xfId="0" applyNumberFormat="1" applyFont="1" applyBorder="1" applyAlignment="1">
      <alignment horizontal="center" vertical="top"/>
    </xf>
    <xf numFmtId="0" fontId="26" fillId="0" borderId="19" xfId="0" applyFont="1" applyBorder="1" applyAlignment="1">
      <alignment horizontal="left" vertical="top" wrapText="1"/>
    </xf>
    <xf numFmtId="0" fontId="26" fillId="0" borderId="16" xfId="0" applyFont="1" applyBorder="1" applyAlignment="1">
      <alignment horizontal="left" vertical="top" wrapText="1"/>
    </xf>
    <xf numFmtId="0" fontId="26" fillId="0" borderId="19" xfId="0" applyFont="1" applyBorder="1" applyAlignment="1">
      <alignment horizontal="left" vertical="top" wrapText="1" indent="1"/>
    </xf>
    <xf numFmtId="0" fontId="26" fillId="0" borderId="16" xfId="0" applyFont="1" applyBorder="1" applyAlignment="1">
      <alignment horizontal="left" vertical="top" wrapText="1" indent="1"/>
    </xf>
    <xf numFmtId="0" fontId="2" fillId="0" borderId="33" xfId="0" applyFont="1" applyBorder="1" applyAlignment="1">
      <alignment horizontal="left" vertical="top"/>
    </xf>
    <xf numFmtId="0" fontId="2" fillId="0" borderId="0" xfId="0" applyFont="1" applyAlignment="1">
      <alignment horizontal="left" vertical="top"/>
    </xf>
    <xf numFmtId="0" fontId="25" fillId="2" borderId="19" xfId="0" applyFont="1" applyFill="1" applyBorder="1" applyAlignment="1">
      <alignment horizontal="center" vertical="top" wrapText="1"/>
    </xf>
    <xf numFmtId="0" fontId="25" fillId="2" borderId="16" xfId="0" applyFont="1" applyFill="1" applyBorder="1" applyAlignment="1">
      <alignment horizontal="center" vertical="top" wrapText="1"/>
    </xf>
    <xf numFmtId="8" fontId="26" fillId="8" borderId="31" xfId="0" applyNumberFormat="1" applyFont="1" applyFill="1" applyBorder="1" applyAlignment="1">
      <alignment horizontal="center" vertical="top"/>
    </xf>
    <xf numFmtId="8" fontId="26" fillId="8" borderId="32" xfId="0" applyNumberFormat="1" applyFont="1" applyFill="1" applyBorder="1" applyAlignment="1">
      <alignment horizontal="center" vertical="top"/>
    </xf>
    <xf numFmtId="8" fontId="26" fillId="8" borderId="25" xfId="0" applyNumberFormat="1" applyFont="1" applyFill="1" applyBorder="1" applyAlignment="1">
      <alignment horizontal="center" vertical="top"/>
    </xf>
    <xf numFmtId="0" fontId="26" fillId="0" borderId="19"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20" xfId="0" applyFont="1" applyBorder="1" applyAlignment="1">
      <alignment horizontal="left" vertical="top" wrapText="1"/>
    </xf>
    <xf numFmtId="0" fontId="26" fillId="0" borderId="26" xfId="0" applyFont="1" applyBorder="1" applyAlignment="1">
      <alignment horizontal="left" vertical="top" wrapText="1"/>
    </xf>
    <xf numFmtId="0" fontId="26" fillId="0" borderId="27" xfId="0" applyFont="1" applyBorder="1" applyAlignment="1">
      <alignment horizontal="left" vertical="top" wrapText="1"/>
    </xf>
    <xf numFmtId="0" fontId="26" fillId="0" borderId="28" xfId="0" applyFont="1" applyBorder="1" applyAlignment="1">
      <alignment horizontal="left" vertical="top" wrapText="1"/>
    </xf>
    <xf numFmtId="0" fontId="26" fillId="0" borderId="29" xfId="0" applyFont="1" applyBorder="1" applyAlignment="1">
      <alignment horizontal="left" vertical="top" wrapText="1"/>
    </xf>
    <xf numFmtId="0" fontId="26" fillId="0" borderId="30" xfId="0" applyFont="1" applyBorder="1" applyAlignment="1">
      <alignment horizontal="left" vertical="top" wrapText="1"/>
    </xf>
    <xf numFmtId="0" fontId="7" fillId="0" borderId="20"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27" xfId="0" applyFont="1" applyBorder="1" applyAlignment="1">
      <alignment horizontal="center" vertical="center" wrapText="1"/>
    </xf>
    <xf numFmtId="0" fontId="23" fillId="3" borderId="31" xfId="0" applyFont="1" applyFill="1" applyBorder="1" applyAlignment="1">
      <alignment horizontal="left" vertical="top" wrapText="1"/>
    </xf>
    <xf numFmtId="0" fontId="23" fillId="3" borderId="32" xfId="0" applyFont="1" applyFill="1" applyBorder="1" applyAlignment="1">
      <alignment horizontal="left" vertical="top" wrapText="1"/>
    </xf>
    <xf numFmtId="0" fontId="23" fillId="3" borderId="25" xfId="0" applyFont="1" applyFill="1" applyBorder="1" applyAlignment="1">
      <alignment horizontal="left" vertical="top" wrapText="1"/>
    </xf>
    <xf numFmtId="0" fontId="2" fillId="0" borderId="33" xfId="0" applyFont="1" applyBorder="1" applyAlignment="1">
      <alignment horizontal="center" vertical="top"/>
    </xf>
    <xf numFmtId="0" fontId="2" fillId="0" borderId="0" xfId="0" applyFont="1" applyAlignment="1">
      <alignment horizontal="center" vertical="top"/>
    </xf>
    <xf numFmtId="0" fontId="7" fillId="0" borderId="28"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30" xfId="0" applyFont="1" applyBorder="1" applyAlignment="1">
      <alignment horizontal="center" vertical="center" wrapText="1"/>
    </xf>
    <xf numFmtId="0" fontId="26" fillId="0" borderId="31" xfId="0" applyFont="1" applyBorder="1" applyAlignment="1">
      <alignment vertical="top" wrapText="1"/>
    </xf>
    <xf numFmtId="0" fontId="26" fillId="0" borderId="32" xfId="0" applyFont="1" applyBorder="1" applyAlignment="1">
      <alignment vertical="top" wrapText="1"/>
    </xf>
    <xf numFmtId="0" fontId="26" fillId="0" borderId="25" xfId="0" applyFont="1" applyBorder="1" applyAlignment="1">
      <alignment vertical="top" wrapText="1"/>
    </xf>
    <xf numFmtId="0" fontId="25" fillId="3" borderId="20" xfId="0" applyFont="1" applyFill="1" applyBorder="1" applyAlignment="1">
      <alignment horizontal="left" vertical="top" wrapText="1"/>
    </xf>
    <xf numFmtId="0" fontId="25" fillId="3" borderId="26" xfId="0" applyFont="1" applyFill="1" applyBorder="1" applyAlignment="1">
      <alignment horizontal="left" vertical="top" wrapText="1"/>
    </xf>
    <xf numFmtId="0" fontId="25" fillId="3" borderId="27" xfId="0" applyFont="1" applyFill="1" applyBorder="1" applyAlignment="1">
      <alignment horizontal="left" vertical="top" wrapText="1"/>
    </xf>
    <xf numFmtId="0" fontId="25" fillId="3" borderId="28" xfId="0" applyFont="1" applyFill="1" applyBorder="1" applyAlignment="1">
      <alignment horizontal="left" vertical="top" wrapText="1"/>
    </xf>
    <xf numFmtId="0" fontId="25" fillId="3" borderId="29" xfId="0" applyFont="1" applyFill="1" applyBorder="1" applyAlignment="1">
      <alignment horizontal="left" vertical="top" wrapText="1"/>
    </xf>
    <xf numFmtId="0" fontId="25" fillId="3" borderId="30" xfId="0" applyFont="1" applyFill="1" applyBorder="1" applyAlignment="1">
      <alignment horizontal="left" vertical="top" wrapText="1"/>
    </xf>
    <xf numFmtId="0" fontId="26" fillId="0" borderId="31" xfId="0" applyFont="1" applyBorder="1" applyAlignment="1">
      <alignment horizontal="center" vertical="top"/>
    </xf>
    <xf numFmtId="0" fontId="26" fillId="0" borderId="32" xfId="0" applyFont="1" applyBorder="1" applyAlignment="1">
      <alignment horizontal="center" vertical="top"/>
    </xf>
    <xf numFmtId="0" fontId="26" fillId="0" borderId="25" xfId="0" applyFont="1" applyBorder="1" applyAlignment="1">
      <alignment horizontal="center" vertical="top"/>
    </xf>
    <xf numFmtId="8" fontId="26" fillId="0" borderId="31" xfId="0" applyNumberFormat="1" applyFont="1" applyBorder="1" applyAlignment="1">
      <alignment horizontal="center" vertical="top" wrapText="1"/>
    </xf>
    <xf numFmtId="8" fontId="26" fillId="0" borderId="32" xfId="0" applyNumberFormat="1" applyFont="1" applyBorder="1" applyAlignment="1">
      <alignment horizontal="center" vertical="top" wrapText="1"/>
    </xf>
    <xf numFmtId="8" fontId="26" fillId="0" borderId="25" xfId="0" applyNumberFormat="1" applyFont="1" applyBorder="1" applyAlignment="1">
      <alignment horizontal="center" vertical="top" wrapText="1"/>
    </xf>
    <xf numFmtId="6" fontId="26" fillId="0" borderId="31" xfId="0" applyNumberFormat="1" applyFont="1" applyBorder="1" applyAlignment="1">
      <alignment horizontal="center" vertical="top" wrapText="1"/>
    </xf>
    <xf numFmtId="6" fontId="26" fillId="0" borderId="32" xfId="0" applyNumberFormat="1" applyFont="1" applyBorder="1" applyAlignment="1">
      <alignment horizontal="center" vertical="top" wrapText="1"/>
    </xf>
    <xf numFmtId="6" fontId="26" fillId="0" borderId="25" xfId="0" applyNumberFormat="1" applyFont="1" applyBorder="1" applyAlignment="1">
      <alignment horizontal="center" vertical="top" wrapText="1"/>
    </xf>
    <xf numFmtId="0" fontId="4" fillId="0" borderId="8" xfId="0" applyFont="1" applyBorder="1" applyAlignment="1">
      <alignment horizontal="center" vertical="top" wrapText="1"/>
    </xf>
    <xf numFmtId="0" fontId="4" fillId="0" borderId="6" xfId="0" applyFont="1" applyBorder="1" applyAlignment="1">
      <alignment horizontal="center" vertical="top" wrapText="1"/>
    </xf>
    <xf numFmtId="8" fontId="5" fillId="0" borderId="4" xfId="0" applyNumberFormat="1" applyFont="1" applyBorder="1" applyAlignment="1">
      <alignment horizontal="right" vertical="top" indent="10"/>
    </xf>
    <xf numFmtId="8" fontId="5" fillId="0" borderId="3" xfId="0" applyNumberFormat="1" applyFont="1" applyBorder="1" applyAlignment="1">
      <alignment horizontal="right" vertical="top" indent="10"/>
    </xf>
    <xf numFmtId="8" fontId="5" fillId="0" borderId="9" xfId="0" applyNumberFormat="1" applyFont="1" applyBorder="1" applyAlignment="1">
      <alignment horizontal="right" vertical="top" indent="10"/>
    </xf>
    <xf numFmtId="8" fontId="5" fillId="0" borderId="2" xfId="0" applyNumberFormat="1" applyFont="1" applyBorder="1" applyAlignment="1">
      <alignment horizontal="right" vertical="top" indent="10"/>
    </xf>
    <xf numFmtId="8" fontId="5" fillId="0" borderId="1" xfId="0" applyNumberFormat="1" applyFont="1" applyBorder="1" applyAlignment="1">
      <alignment horizontal="right" vertical="top" indent="10"/>
    </xf>
    <xf numFmtId="8" fontId="5" fillId="0" borderId="7" xfId="0" applyNumberFormat="1" applyFont="1" applyBorder="1" applyAlignment="1">
      <alignment horizontal="right" vertical="top" indent="10"/>
    </xf>
    <xf numFmtId="0" fontId="2" fillId="0" borderId="5" xfId="0" applyFont="1" applyBorder="1" applyAlignment="1">
      <alignment horizontal="left" vertical="top"/>
    </xf>
    <xf numFmtId="0" fontId="25" fillId="0" borderId="28" xfId="0" applyFont="1" applyBorder="1" applyAlignment="1">
      <alignment horizontal="left" vertical="top" wrapText="1"/>
    </xf>
    <xf numFmtId="0" fontId="25" fillId="0" borderId="29" xfId="0" applyFont="1" applyBorder="1" applyAlignment="1">
      <alignment horizontal="left" vertical="top" wrapText="1"/>
    </xf>
    <xf numFmtId="0" fontId="25" fillId="0" borderId="30" xfId="0" applyFont="1" applyBorder="1" applyAlignment="1">
      <alignment horizontal="left" vertical="top" wrapText="1"/>
    </xf>
    <xf numFmtId="0" fontId="12" fillId="0" borderId="75" xfId="0" applyFont="1" applyBorder="1" applyAlignment="1">
      <alignment horizontal="center" vertical="center" wrapText="1"/>
    </xf>
  </cellXfs>
  <cellStyles count="4">
    <cellStyle name="Currency" xfId="3" builtinId="4"/>
    <cellStyle name="Hyperlink" xfId="1" builtinId="8"/>
    <cellStyle name="Normal" xfId="0" builtinId="0"/>
    <cellStyle name="Percent" xfId="2" builtinId="5"/>
  </cellStyles>
  <dxfs count="3">
    <dxf>
      <fill>
        <patternFill>
          <bgColor rgb="FFFFFF00"/>
        </patternFill>
      </fill>
      <border>
        <left style="thin">
          <color auto="1"/>
        </left>
        <right style="thin">
          <color auto="1"/>
        </right>
        <top style="thin">
          <color auto="1"/>
        </top>
        <bottom style="thin">
          <color auto="1"/>
        </bottom>
        <vertical/>
        <horizontal/>
      </border>
    </dxf>
    <dxf>
      <fill>
        <patternFill>
          <bgColor theme="5" tint="0.79998168889431442"/>
        </patternFill>
      </fill>
      <border>
        <left style="thin">
          <color auto="1"/>
        </left>
        <right style="thin">
          <color auto="1"/>
        </right>
        <top style="thin">
          <color auto="1"/>
        </top>
        <bottom style="thin">
          <color auto="1"/>
        </bottom>
        <vertical/>
        <horizontal/>
      </border>
    </dxf>
    <dxf>
      <fill>
        <patternFill>
          <bgColor theme="9" tint="0.79998168889431442"/>
        </patternFill>
      </fill>
      <border>
        <left style="thin">
          <color auto="1"/>
        </left>
        <right style="thin">
          <color auto="1"/>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Rachel.smith@ncagr.gov" TargetMode="External"/><Relationship Id="rId1" Type="http://schemas.openxmlformats.org/officeDocument/2006/relationships/hyperlink" Target="mailto:lorien.deaton@ncagr.gov"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895C7-7246-4ACA-AE13-1C88C51FC2B5}">
  <dimension ref="A1:I24"/>
  <sheetViews>
    <sheetView showGridLines="0" topLeftCell="A5" workbookViewId="0">
      <selection activeCell="C21" sqref="C21"/>
    </sheetView>
  </sheetViews>
  <sheetFormatPr defaultRowHeight="18.75" x14ac:dyDescent="0.3"/>
  <cols>
    <col min="1" max="1" width="9.140625" style="178"/>
    <col min="2" max="2" width="84.7109375" customWidth="1"/>
  </cols>
  <sheetData>
    <row r="1" spans="1:9" ht="21" x14ac:dyDescent="0.3">
      <c r="B1" s="30" t="s">
        <v>0</v>
      </c>
    </row>
    <row r="2" spans="1:9" ht="21" x14ac:dyDescent="0.3">
      <c r="B2" s="30" t="s">
        <v>1</v>
      </c>
    </row>
    <row r="4" spans="1:9" x14ac:dyDescent="0.3">
      <c r="A4" s="178">
        <v>1</v>
      </c>
      <c r="B4" s="31" t="s">
        <v>2</v>
      </c>
    </row>
    <row r="5" spans="1:9" x14ac:dyDescent="0.3">
      <c r="B5" s="31"/>
    </row>
    <row r="6" spans="1:9" x14ac:dyDescent="0.3">
      <c r="A6" s="178">
        <v>2</v>
      </c>
      <c r="B6" s="31" t="s">
        <v>3</v>
      </c>
    </row>
    <row r="7" spans="1:9" x14ac:dyDescent="0.3">
      <c r="B7" s="31"/>
    </row>
    <row r="8" spans="1:9" x14ac:dyDescent="0.3">
      <c r="A8" s="178">
        <v>3</v>
      </c>
      <c r="B8" s="144" t="s">
        <v>4</v>
      </c>
    </row>
    <row r="9" spans="1:9" x14ac:dyDescent="0.3">
      <c r="B9" s="31"/>
    </row>
    <row r="10" spans="1:9" x14ac:dyDescent="0.3">
      <c r="A10" s="178">
        <v>4</v>
      </c>
      <c r="B10" s="31" t="s">
        <v>5</v>
      </c>
    </row>
    <row r="11" spans="1:9" x14ac:dyDescent="0.3">
      <c r="B11" s="31"/>
    </row>
    <row r="12" spans="1:9" x14ac:dyDescent="0.3">
      <c r="A12" s="178">
        <v>5</v>
      </c>
      <c r="B12" s="209" t="s">
        <v>6</v>
      </c>
      <c r="C12" s="209"/>
      <c r="D12" s="209"/>
      <c r="E12" s="209"/>
      <c r="F12" s="209"/>
      <c r="G12" s="209"/>
      <c r="H12" s="31"/>
      <c r="I12" s="31"/>
    </row>
    <row r="13" spans="1:9" x14ac:dyDescent="0.3">
      <c r="B13" s="31"/>
    </row>
    <row r="14" spans="1:9" x14ac:dyDescent="0.3">
      <c r="A14" s="178">
        <v>6</v>
      </c>
      <c r="B14" s="31" t="s">
        <v>7</v>
      </c>
    </row>
    <row r="15" spans="1:9" x14ac:dyDescent="0.3">
      <c r="B15" s="31"/>
    </row>
    <row r="16" spans="1:9" x14ac:dyDescent="0.3">
      <c r="A16" s="178">
        <v>7</v>
      </c>
      <c r="B16" s="31" t="s">
        <v>8</v>
      </c>
    </row>
    <row r="18" spans="1:2" x14ac:dyDescent="0.3">
      <c r="A18" s="178">
        <v>8</v>
      </c>
      <c r="B18" s="31" t="s">
        <v>2</v>
      </c>
    </row>
    <row r="20" spans="1:2" x14ac:dyDescent="0.3">
      <c r="A20" s="178">
        <v>9</v>
      </c>
      <c r="B20" s="31" t="s">
        <v>9</v>
      </c>
    </row>
    <row r="22" spans="1:2" x14ac:dyDescent="0.3">
      <c r="B22" t="s">
        <v>10</v>
      </c>
    </row>
    <row r="23" spans="1:2" x14ac:dyDescent="0.3">
      <c r="B23" s="32" t="s">
        <v>11</v>
      </c>
    </row>
    <row r="24" spans="1:2" x14ac:dyDescent="0.3">
      <c r="B24" s="32" t="s">
        <v>12</v>
      </c>
    </row>
  </sheetData>
  <sheetProtection algorithmName="SHA-512" hashValue="e8RWc3az3s6L+0KrOoSyhumpaf/gxlcCpxmuFndYWMqUqnYoyScu94qH+oIOsdSMXs27z/6pi9Nwn6rzMaY/+g==" saltValue="gpQ6A9IfzeoXWfeSVqshTg==" spinCount="100000" sheet="1" objects="1" scenarios="1"/>
  <hyperlinks>
    <hyperlink ref="B24" r:id="rId1" xr:uid="{7B1189F8-C0D9-4ED6-AF2C-6DA8D8202369}"/>
    <hyperlink ref="B23" r:id="rId2" xr:uid="{EE3B5CD7-CADB-405A-8911-160EA1D23E8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2788B-6E16-40BD-BAEF-1C0030E7B478}">
  <sheetPr codeName="Sheet6"/>
  <dimension ref="A1:AA519"/>
  <sheetViews>
    <sheetView workbookViewId="0">
      <selection activeCell="A4" sqref="A4:A5"/>
    </sheetView>
  </sheetViews>
  <sheetFormatPr defaultRowHeight="15" customHeight="1" x14ac:dyDescent="0.25"/>
  <cols>
    <col min="1" max="1" width="30.140625" customWidth="1"/>
    <col min="6" max="6" width="16.140625" customWidth="1"/>
    <col min="7" max="7" width="15.140625" customWidth="1"/>
    <col min="8" max="8" width="12.28515625" customWidth="1"/>
  </cols>
  <sheetData>
    <row r="1" spans="1:10" ht="21" customHeight="1" x14ac:dyDescent="0.25">
      <c r="A1" s="342" t="s">
        <v>271</v>
      </c>
      <c r="B1" s="343"/>
      <c r="C1" s="343"/>
      <c r="D1" s="343"/>
      <c r="E1" s="343"/>
      <c r="F1" s="343"/>
      <c r="G1" s="343"/>
      <c r="H1" s="344"/>
      <c r="I1" s="327"/>
      <c r="J1" s="328"/>
    </row>
    <row r="2" spans="1:10" ht="21" customHeight="1" x14ac:dyDescent="0.25">
      <c r="A2" s="350" t="s">
        <v>272</v>
      </c>
      <c r="B2" s="351"/>
      <c r="C2" s="351"/>
      <c r="D2" s="351"/>
      <c r="E2" s="351"/>
      <c r="F2" s="351"/>
      <c r="G2" s="351"/>
      <c r="H2" s="352"/>
      <c r="I2" s="327"/>
      <c r="J2" s="328"/>
    </row>
    <row r="3" spans="1:10" ht="17.45" customHeight="1" x14ac:dyDescent="0.25">
      <c r="A3" s="345" t="s">
        <v>273</v>
      </c>
      <c r="B3" s="346"/>
      <c r="C3" s="346"/>
      <c r="D3" s="346"/>
      <c r="E3" s="346"/>
      <c r="F3" s="346"/>
      <c r="G3" s="346"/>
      <c r="H3" s="347"/>
      <c r="I3" s="45"/>
      <c r="J3" s="45"/>
    </row>
    <row r="4" spans="1:10" ht="16.149999999999999" customHeight="1" x14ac:dyDescent="0.25">
      <c r="A4" s="310" t="s">
        <v>14</v>
      </c>
      <c r="B4" s="310" t="s">
        <v>15</v>
      </c>
      <c r="C4" s="195" t="s">
        <v>274</v>
      </c>
      <c r="D4" s="195" t="s">
        <v>275</v>
      </c>
      <c r="E4" s="195" t="s">
        <v>276</v>
      </c>
      <c r="F4" s="195" t="s">
        <v>193</v>
      </c>
      <c r="G4" s="195" t="s">
        <v>193</v>
      </c>
      <c r="H4" s="310" t="s">
        <v>20</v>
      </c>
      <c r="I4" s="348"/>
      <c r="J4" s="349"/>
    </row>
    <row r="5" spans="1:10" ht="15" customHeight="1" x14ac:dyDescent="0.25">
      <c r="A5" s="311"/>
      <c r="B5" s="311"/>
      <c r="C5" s="196" t="s">
        <v>236</v>
      </c>
      <c r="D5" s="196" t="s">
        <v>236</v>
      </c>
      <c r="E5" s="196" t="s">
        <v>236</v>
      </c>
      <c r="F5" s="196" t="s">
        <v>277</v>
      </c>
      <c r="G5" s="196" t="s">
        <v>278</v>
      </c>
      <c r="H5" s="311"/>
      <c r="I5" s="348"/>
      <c r="J5" s="349"/>
    </row>
    <row r="6" spans="1:10" ht="45" customHeight="1" x14ac:dyDescent="0.25">
      <c r="A6" s="46" t="s">
        <v>279</v>
      </c>
      <c r="B6" s="47" t="s">
        <v>33</v>
      </c>
      <c r="C6" s="318" t="s">
        <v>280</v>
      </c>
      <c r="D6" s="319"/>
      <c r="E6" s="320"/>
      <c r="F6" s="48">
        <v>930</v>
      </c>
      <c r="G6" s="48">
        <v>1116</v>
      </c>
      <c r="H6" s="47" t="s">
        <v>26</v>
      </c>
      <c r="I6" s="182"/>
      <c r="J6" s="182"/>
    </row>
    <row r="7" spans="1:10" ht="45" customHeight="1" x14ac:dyDescent="0.25">
      <c r="A7" s="46" t="s">
        <v>281</v>
      </c>
      <c r="B7" s="47" t="s">
        <v>28</v>
      </c>
      <c r="C7" s="318" t="s">
        <v>280</v>
      </c>
      <c r="D7" s="319"/>
      <c r="E7" s="320"/>
      <c r="F7" s="48">
        <v>24750</v>
      </c>
      <c r="G7" s="48">
        <v>29700</v>
      </c>
      <c r="H7" s="47" t="s">
        <v>26</v>
      </c>
      <c r="I7" s="182"/>
      <c r="J7" s="182"/>
    </row>
    <row r="8" spans="1:10" ht="15" customHeight="1" x14ac:dyDescent="0.25">
      <c r="A8" s="190" t="s">
        <v>282</v>
      </c>
      <c r="B8" s="302" t="s">
        <v>57</v>
      </c>
      <c r="C8" s="304">
        <v>65.25</v>
      </c>
      <c r="D8" s="305"/>
      <c r="E8" s="306"/>
      <c r="F8" s="302" t="s">
        <v>283</v>
      </c>
      <c r="G8" s="302" t="s">
        <v>283</v>
      </c>
      <c r="H8" s="302" t="s">
        <v>30</v>
      </c>
      <c r="I8" s="327"/>
      <c r="J8" s="328"/>
    </row>
    <row r="9" spans="1:10" ht="15" customHeight="1" x14ac:dyDescent="0.25">
      <c r="A9" s="191" t="s">
        <v>284</v>
      </c>
      <c r="B9" s="303"/>
      <c r="C9" s="307"/>
      <c r="D9" s="308"/>
      <c r="E9" s="309"/>
      <c r="F9" s="303"/>
      <c r="G9" s="303"/>
      <c r="H9" s="303"/>
      <c r="I9" s="327"/>
      <c r="J9" s="328"/>
    </row>
    <row r="10" spans="1:10" ht="15" customHeight="1" x14ac:dyDescent="0.25">
      <c r="A10" s="46" t="s">
        <v>285</v>
      </c>
      <c r="B10" s="47" t="s">
        <v>57</v>
      </c>
      <c r="C10" s="315">
        <v>71.25</v>
      </c>
      <c r="D10" s="316"/>
      <c r="E10" s="317"/>
      <c r="F10" s="47" t="s">
        <v>283</v>
      </c>
      <c r="G10" s="47" t="s">
        <v>283</v>
      </c>
      <c r="H10" s="47" t="s">
        <v>30</v>
      </c>
      <c r="I10" s="182"/>
      <c r="J10" s="182"/>
    </row>
    <row r="11" spans="1:10" ht="45" customHeight="1" x14ac:dyDescent="0.25">
      <c r="A11" s="46" t="s">
        <v>286</v>
      </c>
      <c r="B11" s="47" t="s">
        <v>28</v>
      </c>
      <c r="C11" s="318" t="s">
        <v>280</v>
      </c>
      <c r="D11" s="319"/>
      <c r="E11" s="320"/>
      <c r="F11" s="48">
        <v>5940</v>
      </c>
      <c r="G11" s="48">
        <v>7128</v>
      </c>
      <c r="H11" s="47" t="s">
        <v>26</v>
      </c>
      <c r="I11" s="182"/>
      <c r="J11" s="182"/>
    </row>
    <row r="12" spans="1:10" ht="15" customHeight="1" x14ac:dyDescent="0.25">
      <c r="A12" s="190" t="s">
        <v>287</v>
      </c>
      <c r="B12" s="302" t="s">
        <v>28</v>
      </c>
      <c r="C12" s="304">
        <v>560</v>
      </c>
      <c r="D12" s="305"/>
      <c r="E12" s="306"/>
      <c r="F12" s="302" t="s">
        <v>283</v>
      </c>
      <c r="G12" s="302" t="s">
        <v>283</v>
      </c>
      <c r="H12" s="302" t="s">
        <v>30</v>
      </c>
      <c r="I12" s="327"/>
      <c r="J12" s="328"/>
    </row>
    <row r="13" spans="1:10" ht="15" customHeight="1" x14ac:dyDescent="0.25">
      <c r="A13" s="191" t="s">
        <v>288</v>
      </c>
      <c r="B13" s="303"/>
      <c r="C13" s="307"/>
      <c r="D13" s="308"/>
      <c r="E13" s="309"/>
      <c r="F13" s="303"/>
      <c r="G13" s="303"/>
      <c r="H13" s="303"/>
      <c r="I13" s="327"/>
      <c r="J13" s="328"/>
    </row>
    <row r="14" spans="1:10" ht="30" customHeight="1" x14ac:dyDescent="0.25">
      <c r="A14" s="190" t="s">
        <v>289</v>
      </c>
      <c r="B14" s="302" t="s">
        <v>28</v>
      </c>
      <c r="C14" s="336" t="s">
        <v>280</v>
      </c>
      <c r="D14" s="337"/>
      <c r="E14" s="338"/>
      <c r="F14" s="321">
        <v>5350</v>
      </c>
      <c r="G14" s="321">
        <v>6420</v>
      </c>
      <c r="H14" s="302" t="s">
        <v>26</v>
      </c>
      <c r="I14" s="327"/>
      <c r="J14" s="328"/>
    </row>
    <row r="15" spans="1:10" ht="15" customHeight="1" x14ac:dyDescent="0.25">
      <c r="A15" s="191" t="s">
        <v>290</v>
      </c>
      <c r="B15" s="303"/>
      <c r="C15" s="339"/>
      <c r="D15" s="340"/>
      <c r="E15" s="341"/>
      <c r="F15" s="322"/>
      <c r="G15" s="322"/>
      <c r="H15" s="303"/>
      <c r="I15" s="327"/>
      <c r="J15" s="328"/>
    </row>
    <row r="16" spans="1:10" ht="30" customHeight="1" x14ac:dyDescent="0.25">
      <c r="A16" s="46" t="s">
        <v>291</v>
      </c>
      <c r="B16" s="47" t="s">
        <v>28</v>
      </c>
      <c r="C16" s="353" t="s">
        <v>292</v>
      </c>
      <c r="D16" s="354"/>
      <c r="E16" s="355"/>
      <c r="F16" s="48">
        <v>4100</v>
      </c>
      <c r="G16" s="48">
        <v>4920</v>
      </c>
      <c r="H16" s="47" t="s">
        <v>26</v>
      </c>
      <c r="I16" s="182"/>
      <c r="J16" s="182"/>
    </row>
    <row r="17" spans="1:10" ht="30" customHeight="1" x14ac:dyDescent="0.25">
      <c r="A17" s="190" t="s">
        <v>293</v>
      </c>
      <c r="B17" s="302" t="s">
        <v>24</v>
      </c>
      <c r="C17" s="336" t="s">
        <v>280</v>
      </c>
      <c r="D17" s="337"/>
      <c r="E17" s="338"/>
      <c r="F17" s="321">
        <v>2632</v>
      </c>
      <c r="G17" s="321">
        <v>3158</v>
      </c>
      <c r="H17" s="302" t="s">
        <v>26</v>
      </c>
      <c r="I17" s="327"/>
      <c r="J17" s="328"/>
    </row>
    <row r="18" spans="1:10" ht="15" customHeight="1" x14ac:dyDescent="0.25">
      <c r="A18" s="191" t="s">
        <v>294</v>
      </c>
      <c r="B18" s="303"/>
      <c r="C18" s="339"/>
      <c r="D18" s="340"/>
      <c r="E18" s="341"/>
      <c r="F18" s="322"/>
      <c r="G18" s="322"/>
      <c r="H18" s="303"/>
      <c r="I18" s="327"/>
      <c r="J18" s="328"/>
    </row>
    <row r="19" spans="1:10" ht="15" customHeight="1" x14ac:dyDescent="0.25">
      <c r="A19" s="190" t="s">
        <v>295</v>
      </c>
      <c r="B19" s="302" t="s">
        <v>41</v>
      </c>
      <c r="C19" s="321">
        <v>27</v>
      </c>
      <c r="D19" s="321">
        <v>30</v>
      </c>
      <c r="E19" s="321">
        <v>27</v>
      </c>
      <c r="F19" s="302" t="s">
        <v>29</v>
      </c>
      <c r="G19" s="302" t="s">
        <v>283</v>
      </c>
      <c r="H19" s="302" t="s">
        <v>30</v>
      </c>
      <c r="I19" s="327"/>
      <c r="J19" s="328"/>
    </row>
    <row r="20" spans="1:10" ht="15" customHeight="1" x14ac:dyDescent="0.25">
      <c r="A20" s="191" t="s">
        <v>296</v>
      </c>
      <c r="B20" s="303"/>
      <c r="C20" s="322"/>
      <c r="D20" s="322"/>
      <c r="E20" s="322"/>
      <c r="F20" s="303"/>
      <c r="G20" s="303"/>
      <c r="H20" s="303"/>
      <c r="I20" s="327"/>
      <c r="J20" s="328"/>
    </row>
    <row r="21" spans="1:10" ht="30" customHeight="1" x14ac:dyDescent="0.25">
      <c r="A21" s="190" t="s">
        <v>297</v>
      </c>
      <c r="B21" s="302" t="s">
        <v>28</v>
      </c>
      <c r="C21" s="336" t="s">
        <v>280</v>
      </c>
      <c r="D21" s="337"/>
      <c r="E21" s="338"/>
      <c r="F21" s="321">
        <v>500</v>
      </c>
      <c r="G21" s="321">
        <v>600</v>
      </c>
      <c r="H21" s="302" t="s">
        <v>26</v>
      </c>
      <c r="I21" s="327"/>
      <c r="J21" s="328"/>
    </row>
    <row r="22" spans="1:10" ht="15" customHeight="1" x14ac:dyDescent="0.25">
      <c r="A22" s="191" t="s">
        <v>298</v>
      </c>
      <c r="B22" s="303"/>
      <c r="C22" s="339"/>
      <c r="D22" s="340"/>
      <c r="E22" s="341"/>
      <c r="F22" s="322"/>
      <c r="G22" s="322"/>
      <c r="H22" s="303"/>
      <c r="I22" s="327"/>
      <c r="J22" s="328"/>
    </row>
    <row r="23" spans="1:10" ht="45" customHeight="1" x14ac:dyDescent="0.25">
      <c r="A23" s="46" t="s">
        <v>299</v>
      </c>
      <c r="B23" s="47" t="s">
        <v>41</v>
      </c>
      <c r="C23" s="318" t="s">
        <v>280</v>
      </c>
      <c r="D23" s="319"/>
      <c r="E23" s="320"/>
      <c r="F23" s="48">
        <v>25</v>
      </c>
      <c r="G23" s="48">
        <v>30</v>
      </c>
      <c r="H23" s="47" t="s">
        <v>26</v>
      </c>
      <c r="I23" s="182"/>
      <c r="J23" s="182"/>
    </row>
    <row r="24" spans="1:10" ht="30" customHeight="1" x14ac:dyDescent="0.25">
      <c r="A24" s="190" t="s">
        <v>300</v>
      </c>
      <c r="B24" s="302" t="s">
        <v>28</v>
      </c>
      <c r="C24" s="336" t="s">
        <v>280</v>
      </c>
      <c r="D24" s="337"/>
      <c r="E24" s="338"/>
      <c r="F24" s="321">
        <v>2411</v>
      </c>
      <c r="G24" s="321">
        <v>2893.5</v>
      </c>
      <c r="H24" s="302" t="s">
        <v>26</v>
      </c>
      <c r="I24" s="327"/>
      <c r="J24" s="328"/>
    </row>
    <row r="25" spans="1:10" ht="15" customHeight="1" x14ac:dyDescent="0.25">
      <c r="A25" s="191" t="s">
        <v>301</v>
      </c>
      <c r="B25" s="303"/>
      <c r="C25" s="339"/>
      <c r="D25" s="340"/>
      <c r="E25" s="341"/>
      <c r="F25" s="322"/>
      <c r="G25" s="322"/>
      <c r="H25" s="303"/>
      <c r="I25" s="327"/>
      <c r="J25" s="328"/>
    </row>
    <row r="26" spans="1:10" ht="30" customHeight="1" x14ac:dyDescent="0.25">
      <c r="A26" s="190" t="s">
        <v>302</v>
      </c>
      <c r="B26" s="302" t="s">
        <v>28</v>
      </c>
      <c r="C26" s="336" t="s">
        <v>280</v>
      </c>
      <c r="D26" s="337"/>
      <c r="E26" s="338"/>
      <c r="F26" s="321">
        <v>2850</v>
      </c>
      <c r="G26" s="321">
        <v>3420</v>
      </c>
      <c r="H26" s="302" t="s">
        <v>26</v>
      </c>
      <c r="I26" s="327"/>
      <c r="J26" s="328"/>
    </row>
    <row r="27" spans="1:10" ht="15" customHeight="1" x14ac:dyDescent="0.25">
      <c r="A27" s="191" t="s">
        <v>303</v>
      </c>
      <c r="B27" s="303"/>
      <c r="C27" s="339"/>
      <c r="D27" s="340"/>
      <c r="E27" s="341"/>
      <c r="F27" s="322"/>
      <c r="G27" s="322"/>
      <c r="H27" s="303"/>
      <c r="I27" s="327"/>
      <c r="J27" s="328"/>
    </row>
    <row r="28" spans="1:10" ht="30" customHeight="1" x14ac:dyDescent="0.25">
      <c r="A28" s="190" t="s">
        <v>302</v>
      </c>
      <c r="B28" s="302" t="s">
        <v>28</v>
      </c>
      <c r="C28" s="336" t="s">
        <v>280</v>
      </c>
      <c r="D28" s="337"/>
      <c r="E28" s="338"/>
      <c r="F28" s="321">
        <v>2528</v>
      </c>
      <c r="G28" s="321">
        <v>3034</v>
      </c>
      <c r="H28" s="302" t="s">
        <v>26</v>
      </c>
      <c r="I28" s="327"/>
      <c r="J28" s="328"/>
    </row>
    <row r="29" spans="1:10" ht="15" customHeight="1" x14ac:dyDescent="0.25">
      <c r="A29" s="191" t="s">
        <v>304</v>
      </c>
      <c r="B29" s="303"/>
      <c r="C29" s="339"/>
      <c r="D29" s="340"/>
      <c r="E29" s="341"/>
      <c r="F29" s="322"/>
      <c r="G29" s="322"/>
      <c r="H29" s="303"/>
      <c r="I29" s="327"/>
      <c r="J29" s="328"/>
    </row>
    <row r="30" spans="1:10" ht="30" customHeight="1" x14ac:dyDescent="0.25">
      <c r="A30" s="190" t="s">
        <v>302</v>
      </c>
      <c r="B30" s="302" t="s">
        <v>28</v>
      </c>
      <c r="C30" s="336" t="s">
        <v>280</v>
      </c>
      <c r="D30" s="337"/>
      <c r="E30" s="338"/>
      <c r="F30" s="321">
        <v>2670</v>
      </c>
      <c r="G30" s="321">
        <v>3204</v>
      </c>
      <c r="H30" s="302" t="s">
        <v>26</v>
      </c>
      <c r="I30" s="327"/>
      <c r="J30" s="328"/>
    </row>
    <row r="31" spans="1:10" ht="15" customHeight="1" x14ac:dyDescent="0.25">
      <c r="A31" s="49" t="s">
        <v>305</v>
      </c>
      <c r="B31" s="303"/>
      <c r="C31" s="339"/>
      <c r="D31" s="340"/>
      <c r="E31" s="341"/>
      <c r="F31" s="322"/>
      <c r="G31" s="322"/>
      <c r="H31" s="303"/>
      <c r="I31" s="327"/>
      <c r="J31" s="328"/>
    </row>
    <row r="32" spans="1:10" ht="15" customHeight="1" x14ac:dyDescent="0.25">
      <c r="A32" s="188"/>
      <c r="B32" s="50"/>
      <c r="C32" s="188"/>
      <c r="D32" s="188"/>
      <c r="E32" s="188"/>
      <c r="F32" s="189"/>
      <c r="G32" s="189"/>
      <c r="H32" s="50"/>
      <c r="I32" s="182"/>
      <c r="J32" s="182"/>
    </row>
    <row r="33" spans="1:27" ht="34.9" customHeight="1" x14ac:dyDescent="0.25">
      <c r="A33" s="345" t="s">
        <v>13</v>
      </c>
      <c r="B33" s="346"/>
      <c r="C33" s="346"/>
      <c r="D33" s="346"/>
      <c r="E33" s="346"/>
      <c r="F33" s="346"/>
      <c r="G33" s="346"/>
      <c r="H33" s="347"/>
      <c r="I33" s="45"/>
      <c r="J33" s="45"/>
      <c r="Z33" s="43"/>
      <c r="AA33" s="42"/>
    </row>
    <row r="34" spans="1:27" ht="16.149999999999999" customHeight="1" x14ac:dyDescent="0.25">
      <c r="A34" s="310" t="s">
        <v>14</v>
      </c>
      <c r="B34" s="310" t="s">
        <v>15</v>
      </c>
      <c r="C34" s="195" t="s">
        <v>274</v>
      </c>
      <c r="D34" s="195" t="s">
        <v>275</v>
      </c>
      <c r="E34" s="195" t="s">
        <v>276</v>
      </c>
      <c r="F34" s="195" t="s">
        <v>193</v>
      </c>
      <c r="G34" s="195" t="s">
        <v>193</v>
      </c>
      <c r="H34" s="310" t="s">
        <v>20</v>
      </c>
      <c r="I34" s="348"/>
      <c r="J34" s="349"/>
    </row>
    <row r="35" spans="1:27" ht="15" customHeight="1" x14ac:dyDescent="0.25">
      <c r="A35" s="311"/>
      <c r="B35" s="311"/>
      <c r="C35" s="196" t="s">
        <v>236</v>
      </c>
      <c r="D35" s="196" t="s">
        <v>236</v>
      </c>
      <c r="E35" s="196" t="s">
        <v>236</v>
      </c>
      <c r="F35" s="196" t="s">
        <v>277</v>
      </c>
      <c r="G35" s="196" t="s">
        <v>278</v>
      </c>
      <c r="H35" s="311"/>
      <c r="I35" s="348"/>
      <c r="J35" s="349"/>
    </row>
    <row r="36" spans="1:27" ht="45" customHeight="1" x14ac:dyDescent="0.25">
      <c r="A36" s="46" t="s">
        <v>306</v>
      </c>
      <c r="B36" s="51" t="s">
        <v>28</v>
      </c>
      <c r="C36" s="318" t="s">
        <v>280</v>
      </c>
      <c r="D36" s="319"/>
      <c r="E36" s="320"/>
      <c r="F36" s="48">
        <v>2010</v>
      </c>
      <c r="G36" s="48">
        <v>2412</v>
      </c>
      <c r="H36" s="47" t="s">
        <v>26</v>
      </c>
      <c r="I36" s="182"/>
      <c r="J36" s="182"/>
    </row>
    <row r="37" spans="1:27" ht="45" customHeight="1" x14ac:dyDescent="0.25">
      <c r="A37" s="46" t="s">
        <v>307</v>
      </c>
      <c r="B37" s="51" t="s">
        <v>28</v>
      </c>
      <c r="C37" s="318" t="s">
        <v>280</v>
      </c>
      <c r="D37" s="319"/>
      <c r="E37" s="320"/>
      <c r="F37" s="48">
        <v>8311</v>
      </c>
      <c r="G37" s="48">
        <v>9973</v>
      </c>
      <c r="H37" s="47" t="s">
        <v>26</v>
      </c>
      <c r="I37" s="182"/>
      <c r="J37" s="182"/>
    </row>
    <row r="38" spans="1:27" ht="45" customHeight="1" x14ac:dyDescent="0.25">
      <c r="A38" s="46" t="s">
        <v>308</v>
      </c>
      <c r="B38" s="51" t="s">
        <v>24</v>
      </c>
      <c r="C38" s="318" t="s">
        <v>280</v>
      </c>
      <c r="D38" s="319"/>
      <c r="E38" s="320"/>
      <c r="F38" s="48">
        <v>43500</v>
      </c>
      <c r="G38" s="48">
        <v>52200</v>
      </c>
      <c r="H38" s="47" t="s">
        <v>26</v>
      </c>
      <c r="I38" s="182"/>
      <c r="J38" s="182"/>
    </row>
    <row r="39" spans="1:27" ht="45" customHeight="1" x14ac:dyDescent="0.25">
      <c r="A39" s="46" t="s">
        <v>309</v>
      </c>
      <c r="B39" s="51" t="s">
        <v>24</v>
      </c>
      <c r="C39" s="318" t="s">
        <v>280</v>
      </c>
      <c r="D39" s="319"/>
      <c r="E39" s="320"/>
      <c r="F39" s="48">
        <v>11000</v>
      </c>
      <c r="G39" s="48">
        <v>13200</v>
      </c>
      <c r="H39" s="47" t="s">
        <v>26</v>
      </c>
      <c r="I39" s="182"/>
      <c r="J39" s="182"/>
    </row>
    <row r="40" spans="1:27" ht="45" customHeight="1" x14ac:dyDescent="0.25">
      <c r="A40" s="46" t="s">
        <v>310</v>
      </c>
      <c r="B40" s="51" t="s">
        <v>24</v>
      </c>
      <c r="C40" s="318" t="s">
        <v>280</v>
      </c>
      <c r="D40" s="319"/>
      <c r="E40" s="320"/>
      <c r="F40" s="48">
        <v>15000</v>
      </c>
      <c r="G40" s="48">
        <v>18000</v>
      </c>
      <c r="H40" s="47" t="s">
        <v>26</v>
      </c>
      <c r="I40" s="182"/>
      <c r="J40" s="182"/>
    </row>
    <row r="41" spans="1:27" ht="45" customHeight="1" x14ac:dyDescent="0.25">
      <c r="A41" s="46" t="s">
        <v>311</v>
      </c>
      <c r="B41" s="51" t="s">
        <v>24</v>
      </c>
      <c r="C41" s="318" t="s">
        <v>280</v>
      </c>
      <c r="D41" s="319"/>
      <c r="E41" s="320"/>
      <c r="F41" s="48">
        <v>3750</v>
      </c>
      <c r="G41" s="48">
        <v>4500</v>
      </c>
      <c r="H41" s="47" t="s">
        <v>26</v>
      </c>
      <c r="I41" s="182"/>
      <c r="J41" s="182"/>
    </row>
    <row r="42" spans="1:27" ht="15" customHeight="1" x14ac:dyDescent="0.25">
      <c r="A42" s="46" t="s">
        <v>27</v>
      </c>
      <c r="B42" s="51" t="s">
        <v>28</v>
      </c>
      <c r="C42" s="315">
        <v>0.94</v>
      </c>
      <c r="D42" s="316"/>
      <c r="E42" s="317"/>
      <c r="F42" s="47" t="s">
        <v>29</v>
      </c>
      <c r="G42" s="47" t="s">
        <v>312</v>
      </c>
      <c r="H42" s="47" t="s">
        <v>30</v>
      </c>
      <c r="I42" s="182"/>
      <c r="J42" s="182"/>
    </row>
    <row r="43" spans="1:27" ht="45" customHeight="1" x14ac:dyDescent="0.25">
      <c r="A43" s="46" t="s">
        <v>313</v>
      </c>
      <c r="B43" s="51" t="s">
        <v>24</v>
      </c>
      <c r="C43" s="318" t="s">
        <v>280</v>
      </c>
      <c r="D43" s="319"/>
      <c r="E43" s="320"/>
      <c r="F43" s="48">
        <v>2815</v>
      </c>
      <c r="G43" s="48">
        <v>3378</v>
      </c>
      <c r="H43" s="47" t="s">
        <v>26</v>
      </c>
      <c r="I43" s="182"/>
      <c r="J43" s="182"/>
      <c r="L43">
        <f>3378/0.9</f>
        <v>3753.333333333333</v>
      </c>
      <c r="M43">
        <f>2815/0.75</f>
        <v>3753.3333333333335</v>
      </c>
    </row>
    <row r="44" spans="1:27" ht="15" customHeight="1" x14ac:dyDescent="0.25">
      <c r="A44" s="46" t="s">
        <v>32</v>
      </c>
      <c r="B44" s="51" t="s">
        <v>33</v>
      </c>
      <c r="C44" s="315">
        <v>5617.75</v>
      </c>
      <c r="D44" s="316"/>
      <c r="E44" s="317"/>
      <c r="F44" s="47" t="s">
        <v>29</v>
      </c>
      <c r="G44" s="46" t="s">
        <v>312</v>
      </c>
      <c r="H44" s="47" t="s">
        <v>30</v>
      </c>
      <c r="I44" s="182"/>
      <c r="J44" s="182"/>
    </row>
    <row r="45" spans="1:27" ht="15" customHeight="1" x14ac:dyDescent="0.25">
      <c r="A45" s="46" t="s">
        <v>34</v>
      </c>
      <c r="B45" s="51" t="s">
        <v>28</v>
      </c>
      <c r="C45" s="315">
        <v>5.25</v>
      </c>
      <c r="D45" s="316"/>
      <c r="E45" s="317"/>
      <c r="F45" s="47" t="s">
        <v>29</v>
      </c>
      <c r="G45" s="46" t="s">
        <v>312</v>
      </c>
      <c r="H45" s="47" t="s">
        <v>30</v>
      </c>
      <c r="I45" s="182"/>
      <c r="J45" s="182"/>
    </row>
    <row r="46" spans="1:27" ht="15" customHeight="1" x14ac:dyDescent="0.25">
      <c r="A46" s="46" t="s">
        <v>35</v>
      </c>
      <c r="B46" s="51" t="s">
        <v>28</v>
      </c>
      <c r="C46" s="315">
        <v>5.75</v>
      </c>
      <c r="D46" s="316"/>
      <c r="E46" s="317"/>
      <c r="F46" s="47" t="s">
        <v>29</v>
      </c>
      <c r="G46" s="46" t="s">
        <v>312</v>
      </c>
      <c r="H46" s="47" t="s">
        <v>30</v>
      </c>
      <c r="I46" s="182"/>
      <c r="J46" s="182"/>
    </row>
    <row r="47" spans="1:27" ht="15" customHeight="1" x14ac:dyDescent="0.25">
      <c r="A47" s="46" t="s">
        <v>36</v>
      </c>
      <c r="B47" s="51" t="s">
        <v>37</v>
      </c>
      <c r="C47" s="315">
        <v>715</v>
      </c>
      <c r="D47" s="316"/>
      <c r="E47" s="317"/>
      <c r="F47" s="47" t="s">
        <v>29</v>
      </c>
      <c r="G47" s="46" t="s">
        <v>312</v>
      </c>
      <c r="H47" s="47" t="s">
        <v>30</v>
      </c>
      <c r="I47" s="182"/>
      <c r="J47" s="182"/>
    </row>
    <row r="48" spans="1:27" ht="15" customHeight="1" x14ac:dyDescent="0.25">
      <c r="A48" s="46" t="s">
        <v>38</v>
      </c>
      <c r="B48" s="51" t="s">
        <v>37</v>
      </c>
      <c r="C48" s="315">
        <v>657</v>
      </c>
      <c r="D48" s="316"/>
      <c r="E48" s="317"/>
      <c r="F48" s="47" t="s">
        <v>29</v>
      </c>
      <c r="G48" s="46" t="s">
        <v>312</v>
      </c>
      <c r="H48" s="47" t="s">
        <v>30</v>
      </c>
      <c r="I48" s="182"/>
      <c r="J48" s="182"/>
    </row>
    <row r="49" spans="1:10" ht="15" customHeight="1" x14ac:dyDescent="0.25">
      <c r="A49" s="46" t="s">
        <v>39</v>
      </c>
      <c r="B49" s="51" t="s">
        <v>37</v>
      </c>
      <c r="C49" s="315">
        <v>721</v>
      </c>
      <c r="D49" s="316"/>
      <c r="E49" s="317"/>
      <c r="F49" s="47" t="s">
        <v>29</v>
      </c>
      <c r="G49" s="46" t="s">
        <v>312</v>
      </c>
      <c r="H49" s="47" t="s">
        <v>30</v>
      </c>
      <c r="I49" s="182"/>
      <c r="J49" s="182"/>
    </row>
    <row r="50" spans="1:10" ht="15" customHeight="1" x14ac:dyDescent="0.25">
      <c r="A50" s="46" t="s">
        <v>40</v>
      </c>
      <c r="B50" s="51" t="s">
        <v>41</v>
      </c>
      <c r="C50" s="315">
        <v>4</v>
      </c>
      <c r="D50" s="316"/>
      <c r="E50" s="317"/>
      <c r="F50" s="47" t="s">
        <v>29</v>
      </c>
      <c r="G50" s="46" t="s">
        <v>312</v>
      </c>
      <c r="H50" s="47" t="s">
        <v>30</v>
      </c>
      <c r="I50" s="182"/>
      <c r="J50" s="182"/>
    </row>
    <row r="51" spans="1:10" ht="15" customHeight="1" x14ac:dyDescent="0.25">
      <c r="A51" s="46" t="s">
        <v>42</v>
      </c>
      <c r="B51" s="51" t="s">
        <v>43</v>
      </c>
      <c r="C51" s="315">
        <v>4.5</v>
      </c>
      <c r="D51" s="316"/>
      <c r="E51" s="317"/>
      <c r="F51" s="47" t="s">
        <v>29</v>
      </c>
      <c r="G51" s="46" t="s">
        <v>312</v>
      </c>
      <c r="H51" s="52" t="s">
        <v>30</v>
      </c>
      <c r="I51" s="182"/>
      <c r="J51" s="182"/>
    </row>
    <row r="52" spans="1:10" ht="31.15" customHeight="1" x14ac:dyDescent="0.25">
      <c r="A52" s="312" t="s">
        <v>13</v>
      </c>
      <c r="B52" s="313"/>
      <c r="C52" s="313"/>
      <c r="D52" s="313"/>
      <c r="E52" s="313"/>
      <c r="F52" s="313"/>
      <c r="G52" s="313"/>
      <c r="H52" s="314"/>
      <c r="I52" s="182"/>
      <c r="J52" s="182"/>
    </row>
    <row r="53" spans="1:10" ht="16.149999999999999" customHeight="1" x14ac:dyDescent="0.25">
      <c r="A53" s="310" t="s">
        <v>14</v>
      </c>
      <c r="B53" s="310" t="s">
        <v>15</v>
      </c>
      <c r="C53" s="195" t="s">
        <v>274</v>
      </c>
      <c r="D53" s="195" t="s">
        <v>275</v>
      </c>
      <c r="E53" s="195" t="s">
        <v>276</v>
      </c>
      <c r="F53" s="195" t="s">
        <v>193</v>
      </c>
      <c r="G53" s="195" t="s">
        <v>193</v>
      </c>
      <c r="H53" s="310" t="s">
        <v>20</v>
      </c>
      <c r="I53" s="327"/>
      <c r="J53" s="328"/>
    </row>
    <row r="54" spans="1:10" ht="15" customHeight="1" x14ac:dyDescent="0.25">
      <c r="A54" s="311"/>
      <c r="B54" s="311"/>
      <c r="C54" s="196" t="s">
        <v>236</v>
      </c>
      <c r="D54" s="196" t="s">
        <v>236</v>
      </c>
      <c r="E54" s="196" t="s">
        <v>236</v>
      </c>
      <c r="F54" s="196" t="s">
        <v>277</v>
      </c>
      <c r="G54" s="196" t="s">
        <v>278</v>
      </c>
      <c r="H54" s="311"/>
      <c r="I54" s="327"/>
      <c r="J54" s="328"/>
    </row>
    <row r="55" spans="1:10" ht="15" customHeight="1" x14ac:dyDescent="0.25">
      <c r="A55" s="46" t="s">
        <v>44</v>
      </c>
      <c r="B55" s="51" t="s">
        <v>28</v>
      </c>
      <c r="C55" s="315">
        <v>517.5</v>
      </c>
      <c r="D55" s="316"/>
      <c r="E55" s="317"/>
      <c r="F55" s="47" t="s">
        <v>29</v>
      </c>
      <c r="G55" s="46" t="s">
        <v>312</v>
      </c>
      <c r="H55" s="52" t="s">
        <v>30</v>
      </c>
      <c r="I55" s="182"/>
      <c r="J55" s="182"/>
    </row>
    <row r="56" spans="1:10" ht="15" customHeight="1" x14ac:dyDescent="0.25">
      <c r="A56" s="46" t="s">
        <v>45</v>
      </c>
      <c r="B56" s="51" t="s">
        <v>28</v>
      </c>
      <c r="C56" s="315">
        <v>700.25</v>
      </c>
      <c r="D56" s="316"/>
      <c r="E56" s="317"/>
      <c r="F56" s="47" t="s">
        <v>29</v>
      </c>
      <c r="G56" s="46" t="s">
        <v>312</v>
      </c>
      <c r="H56" s="52" t="s">
        <v>30</v>
      </c>
      <c r="I56" s="182"/>
      <c r="J56" s="182"/>
    </row>
    <row r="57" spans="1:10" ht="15" customHeight="1" x14ac:dyDescent="0.25">
      <c r="A57" s="46" t="s">
        <v>46</v>
      </c>
      <c r="B57" s="51" t="s">
        <v>28</v>
      </c>
      <c r="C57" s="315">
        <v>883</v>
      </c>
      <c r="D57" s="316"/>
      <c r="E57" s="317"/>
      <c r="F57" s="47" t="s">
        <v>29</v>
      </c>
      <c r="G57" s="46" t="s">
        <v>312</v>
      </c>
      <c r="H57" s="52" t="s">
        <v>30</v>
      </c>
      <c r="I57" s="182"/>
      <c r="J57" s="182"/>
    </row>
    <row r="58" spans="1:10" ht="15" customHeight="1" x14ac:dyDescent="0.25">
      <c r="A58" s="46" t="s">
        <v>314</v>
      </c>
      <c r="B58" s="51" t="s">
        <v>41</v>
      </c>
      <c r="C58" s="315">
        <v>6.75</v>
      </c>
      <c r="D58" s="316"/>
      <c r="E58" s="317"/>
      <c r="F58" s="47" t="s">
        <v>29</v>
      </c>
      <c r="G58" s="46" t="s">
        <v>312</v>
      </c>
      <c r="H58" s="52" t="s">
        <v>30</v>
      </c>
      <c r="I58" s="182"/>
      <c r="J58" s="182"/>
    </row>
    <row r="59" spans="1:10" ht="15" customHeight="1" x14ac:dyDescent="0.25">
      <c r="A59" s="46" t="s">
        <v>315</v>
      </c>
      <c r="B59" s="51" t="s">
        <v>41</v>
      </c>
      <c r="C59" s="315">
        <v>9</v>
      </c>
      <c r="D59" s="316"/>
      <c r="E59" s="317"/>
      <c r="F59" s="47" t="s">
        <v>29</v>
      </c>
      <c r="G59" s="46" t="s">
        <v>312</v>
      </c>
      <c r="H59" s="52" t="s">
        <v>30</v>
      </c>
      <c r="I59" s="182"/>
      <c r="J59" s="182"/>
    </row>
    <row r="60" spans="1:10" ht="15" customHeight="1" x14ac:dyDescent="0.25">
      <c r="A60" s="46" t="s">
        <v>316</v>
      </c>
      <c r="B60" s="51" t="s">
        <v>41</v>
      </c>
      <c r="C60" s="315">
        <v>5.5</v>
      </c>
      <c r="D60" s="316"/>
      <c r="E60" s="317"/>
      <c r="F60" s="47" t="s">
        <v>29</v>
      </c>
      <c r="G60" s="46" t="s">
        <v>312</v>
      </c>
      <c r="H60" s="52" t="s">
        <v>30</v>
      </c>
      <c r="I60" s="182"/>
      <c r="J60" s="182"/>
    </row>
    <row r="61" spans="1:10" ht="15" customHeight="1" x14ac:dyDescent="0.25">
      <c r="A61" s="46" t="s">
        <v>317</v>
      </c>
      <c r="B61" s="51" t="s">
        <v>41</v>
      </c>
      <c r="C61" s="315">
        <v>11</v>
      </c>
      <c r="D61" s="316"/>
      <c r="E61" s="317"/>
      <c r="F61" s="47" t="s">
        <v>29</v>
      </c>
      <c r="G61" s="46" t="s">
        <v>312</v>
      </c>
      <c r="H61" s="52" t="s">
        <v>30</v>
      </c>
      <c r="I61" s="182"/>
      <c r="J61" s="182"/>
    </row>
    <row r="62" spans="1:10" ht="15" customHeight="1" x14ac:dyDescent="0.25">
      <c r="A62" s="46" t="s">
        <v>318</v>
      </c>
      <c r="B62" s="51" t="s">
        <v>41</v>
      </c>
      <c r="C62" s="315">
        <v>17</v>
      </c>
      <c r="D62" s="316"/>
      <c r="E62" s="317"/>
      <c r="F62" s="47" t="s">
        <v>29</v>
      </c>
      <c r="G62" s="46" t="s">
        <v>312</v>
      </c>
      <c r="H62" s="52" t="s">
        <v>30</v>
      </c>
      <c r="I62" s="182"/>
      <c r="J62" s="182"/>
    </row>
    <row r="63" spans="1:10" ht="15" customHeight="1" x14ac:dyDescent="0.25">
      <c r="A63" s="46" t="s">
        <v>47</v>
      </c>
      <c r="B63" s="51" t="s">
        <v>28</v>
      </c>
      <c r="C63" s="315">
        <v>299.25</v>
      </c>
      <c r="D63" s="316"/>
      <c r="E63" s="317"/>
      <c r="F63" s="47" t="s">
        <v>29</v>
      </c>
      <c r="G63" s="46" t="s">
        <v>312</v>
      </c>
      <c r="H63" s="52" t="s">
        <v>30</v>
      </c>
      <c r="I63" s="182"/>
      <c r="J63" s="182"/>
    </row>
    <row r="64" spans="1:10" ht="15" customHeight="1" x14ac:dyDescent="0.25">
      <c r="A64" s="53" t="s">
        <v>48</v>
      </c>
      <c r="B64" s="54" t="s">
        <v>41</v>
      </c>
      <c r="C64" s="315">
        <v>4.5</v>
      </c>
      <c r="D64" s="316"/>
      <c r="E64" s="317"/>
      <c r="F64" s="55" t="s">
        <v>29</v>
      </c>
      <c r="G64" s="46" t="s">
        <v>312</v>
      </c>
      <c r="H64" s="54" t="s">
        <v>30</v>
      </c>
      <c r="I64" s="182"/>
      <c r="J64" s="182"/>
    </row>
    <row r="65" spans="1:10" ht="15" customHeight="1" x14ac:dyDescent="0.25">
      <c r="A65" s="53" t="s">
        <v>49</v>
      </c>
      <c r="B65" s="54" t="s">
        <v>41</v>
      </c>
      <c r="C65" s="315">
        <v>7.25</v>
      </c>
      <c r="D65" s="316"/>
      <c r="E65" s="317"/>
      <c r="F65" s="55" t="s">
        <v>29</v>
      </c>
      <c r="G65" s="46" t="s">
        <v>312</v>
      </c>
      <c r="H65" s="54" t="s">
        <v>30</v>
      </c>
      <c r="I65" s="182"/>
      <c r="J65" s="182"/>
    </row>
    <row r="66" spans="1:10" ht="15" customHeight="1" x14ac:dyDescent="0.25">
      <c r="A66" s="53" t="s">
        <v>50</v>
      </c>
      <c r="B66" s="54" t="s">
        <v>41</v>
      </c>
      <c r="C66" s="315">
        <v>14.25</v>
      </c>
      <c r="D66" s="316"/>
      <c r="E66" s="317"/>
      <c r="F66" s="55" t="s">
        <v>29</v>
      </c>
      <c r="G66" s="46" t="s">
        <v>312</v>
      </c>
      <c r="H66" s="54" t="s">
        <v>30</v>
      </c>
      <c r="I66" s="182"/>
      <c r="J66" s="182"/>
    </row>
    <row r="67" spans="1:10" ht="15" customHeight="1" x14ac:dyDescent="0.25">
      <c r="A67" s="53" t="s">
        <v>51</v>
      </c>
      <c r="B67" s="54" t="s">
        <v>52</v>
      </c>
      <c r="C67" s="315">
        <v>3</v>
      </c>
      <c r="D67" s="316"/>
      <c r="E67" s="317"/>
      <c r="F67" s="55" t="s">
        <v>29</v>
      </c>
      <c r="G67" s="46" t="s">
        <v>312</v>
      </c>
      <c r="H67" s="54" t="s">
        <v>30</v>
      </c>
      <c r="I67" s="182"/>
      <c r="J67" s="182"/>
    </row>
    <row r="68" spans="1:10" ht="15" customHeight="1" x14ac:dyDescent="0.25">
      <c r="A68" s="190" t="s">
        <v>319</v>
      </c>
      <c r="B68" s="334" t="s">
        <v>43</v>
      </c>
      <c r="C68" s="304">
        <v>10.5</v>
      </c>
      <c r="D68" s="305"/>
      <c r="E68" s="306"/>
      <c r="F68" s="302" t="s">
        <v>29</v>
      </c>
      <c r="G68" s="323" t="s">
        <v>312</v>
      </c>
      <c r="H68" s="325" t="s">
        <v>30</v>
      </c>
      <c r="I68" s="327"/>
      <c r="J68" s="328"/>
    </row>
    <row r="69" spans="1:10" ht="15" customHeight="1" x14ac:dyDescent="0.25">
      <c r="A69" s="191" t="s">
        <v>320</v>
      </c>
      <c r="B69" s="335"/>
      <c r="C69" s="307"/>
      <c r="D69" s="308"/>
      <c r="E69" s="309"/>
      <c r="F69" s="303"/>
      <c r="G69" s="324"/>
      <c r="H69" s="326"/>
      <c r="I69" s="327"/>
      <c r="J69" s="328"/>
    </row>
    <row r="70" spans="1:10" ht="15" customHeight="1" x14ac:dyDescent="0.25">
      <c r="A70" s="190" t="s">
        <v>321</v>
      </c>
      <c r="B70" s="334" t="s">
        <v>43</v>
      </c>
      <c r="C70" s="304">
        <v>2.75</v>
      </c>
      <c r="D70" s="305"/>
      <c r="E70" s="306"/>
      <c r="F70" s="302" t="s">
        <v>29</v>
      </c>
      <c r="G70" s="323" t="s">
        <v>312</v>
      </c>
      <c r="H70" s="325" t="s">
        <v>30</v>
      </c>
      <c r="I70" s="327"/>
      <c r="J70" s="328"/>
    </row>
    <row r="71" spans="1:10" ht="15" customHeight="1" x14ac:dyDescent="0.25">
      <c r="A71" s="191" t="s">
        <v>322</v>
      </c>
      <c r="B71" s="335"/>
      <c r="C71" s="307"/>
      <c r="D71" s="308"/>
      <c r="E71" s="309"/>
      <c r="F71" s="303"/>
      <c r="G71" s="324"/>
      <c r="H71" s="326"/>
      <c r="I71" s="327"/>
      <c r="J71" s="328"/>
    </row>
    <row r="72" spans="1:10" ht="15" customHeight="1" x14ac:dyDescent="0.25">
      <c r="A72" s="46" t="s">
        <v>55</v>
      </c>
      <c r="B72" s="51" t="s">
        <v>43</v>
      </c>
      <c r="C72" s="315">
        <v>4.8</v>
      </c>
      <c r="D72" s="316"/>
      <c r="E72" s="317"/>
      <c r="F72" s="47" t="s">
        <v>29</v>
      </c>
      <c r="G72" s="46" t="s">
        <v>312</v>
      </c>
      <c r="H72" s="52" t="s">
        <v>30</v>
      </c>
      <c r="I72" s="182"/>
      <c r="J72" s="182"/>
    </row>
    <row r="73" spans="1:10" ht="15" customHeight="1" x14ac:dyDescent="0.25">
      <c r="A73" s="46" t="s">
        <v>56</v>
      </c>
      <c r="B73" s="51" t="s">
        <v>57</v>
      </c>
      <c r="C73" s="315">
        <v>0.39</v>
      </c>
      <c r="D73" s="316"/>
      <c r="E73" s="317"/>
      <c r="F73" s="47" t="s">
        <v>29</v>
      </c>
      <c r="G73" s="46" t="s">
        <v>312</v>
      </c>
      <c r="H73" s="56" t="s">
        <v>30</v>
      </c>
      <c r="I73" s="182"/>
      <c r="J73" s="182"/>
    </row>
    <row r="74" spans="1:10" ht="45" customHeight="1" x14ac:dyDescent="0.25">
      <c r="A74" s="46" t="s">
        <v>323</v>
      </c>
      <c r="B74" s="51" t="s">
        <v>24</v>
      </c>
      <c r="C74" s="318" t="s">
        <v>280</v>
      </c>
      <c r="D74" s="319"/>
      <c r="E74" s="320"/>
      <c r="F74" s="48">
        <v>33492</v>
      </c>
      <c r="G74" s="48">
        <v>40190</v>
      </c>
      <c r="H74" s="52" t="s">
        <v>26</v>
      </c>
      <c r="I74" s="182"/>
      <c r="J74" s="182"/>
    </row>
    <row r="75" spans="1:10" ht="15" customHeight="1" x14ac:dyDescent="0.25">
      <c r="A75" s="46" t="s">
        <v>324</v>
      </c>
      <c r="B75" s="51" t="s">
        <v>41</v>
      </c>
      <c r="C75" s="315">
        <v>25.75</v>
      </c>
      <c r="D75" s="316"/>
      <c r="E75" s="317"/>
      <c r="F75" s="47" t="s">
        <v>29</v>
      </c>
      <c r="G75" s="46" t="s">
        <v>312</v>
      </c>
      <c r="H75" s="52" t="s">
        <v>30</v>
      </c>
      <c r="I75" s="182"/>
      <c r="J75" s="182"/>
    </row>
    <row r="76" spans="1:10" ht="15" customHeight="1" x14ac:dyDescent="0.25">
      <c r="A76" s="46" t="s">
        <v>58</v>
      </c>
      <c r="B76" s="51" t="s">
        <v>59</v>
      </c>
      <c r="C76" s="315">
        <v>3.25</v>
      </c>
      <c r="D76" s="316"/>
      <c r="E76" s="317"/>
      <c r="F76" s="47" t="s">
        <v>29</v>
      </c>
      <c r="G76" s="46" t="s">
        <v>312</v>
      </c>
      <c r="H76" s="52" t="s">
        <v>30</v>
      </c>
      <c r="I76" s="182"/>
      <c r="J76" s="182"/>
    </row>
    <row r="77" spans="1:10" ht="15" customHeight="1" x14ac:dyDescent="0.25">
      <c r="A77" s="46" t="s">
        <v>60</v>
      </c>
      <c r="B77" s="51" t="s">
        <v>61</v>
      </c>
      <c r="C77" s="315">
        <v>168.25</v>
      </c>
      <c r="D77" s="316"/>
      <c r="E77" s="317"/>
      <c r="F77" s="47" t="s">
        <v>29</v>
      </c>
      <c r="G77" s="46" t="s">
        <v>312</v>
      </c>
      <c r="H77" s="52" t="s">
        <v>30</v>
      </c>
      <c r="I77" s="182"/>
      <c r="J77" s="182"/>
    </row>
    <row r="78" spans="1:10" ht="15" customHeight="1" x14ac:dyDescent="0.25">
      <c r="A78" s="46" t="s">
        <v>62</v>
      </c>
      <c r="B78" s="51" t="s">
        <v>61</v>
      </c>
      <c r="C78" s="315">
        <v>65.75</v>
      </c>
      <c r="D78" s="316"/>
      <c r="E78" s="317"/>
      <c r="F78" s="47" t="s">
        <v>29</v>
      </c>
      <c r="G78" s="46" t="s">
        <v>312</v>
      </c>
      <c r="H78" s="52" t="s">
        <v>30</v>
      </c>
      <c r="I78" s="182"/>
      <c r="J78" s="182"/>
    </row>
    <row r="79" spans="1:10" ht="15" customHeight="1" x14ac:dyDescent="0.25">
      <c r="A79" s="46" t="s">
        <v>63</v>
      </c>
      <c r="B79" s="51" t="s">
        <v>61</v>
      </c>
      <c r="C79" s="315">
        <v>90.75</v>
      </c>
      <c r="D79" s="316"/>
      <c r="E79" s="317"/>
      <c r="F79" s="47" t="s">
        <v>29</v>
      </c>
      <c r="G79" s="46" t="s">
        <v>312</v>
      </c>
      <c r="H79" s="52" t="s">
        <v>30</v>
      </c>
      <c r="I79" s="182"/>
      <c r="J79" s="182"/>
    </row>
    <row r="80" spans="1:10" ht="45" customHeight="1" x14ac:dyDescent="0.25">
      <c r="A80" s="46" t="s">
        <v>325</v>
      </c>
      <c r="B80" s="51" t="s">
        <v>24</v>
      </c>
      <c r="C80" s="318" t="s">
        <v>280</v>
      </c>
      <c r="D80" s="319"/>
      <c r="E80" s="320"/>
      <c r="F80" s="48">
        <v>17250</v>
      </c>
      <c r="G80" s="48">
        <v>20700</v>
      </c>
      <c r="H80" s="52" t="s">
        <v>26</v>
      </c>
      <c r="I80" s="182"/>
      <c r="J80" s="182"/>
    </row>
    <row r="81" spans="1:10" ht="45" customHeight="1" x14ac:dyDescent="0.25">
      <c r="A81" s="46" t="s">
        <v>326</v>
      </c>
      <c r="B81" s="51" t="s">
        <v>24</v>
      </c>
      <c r="C81" s="318" t="s">
        <v>280</v>
      </c>
      <c r="D81" s="319"/>
      <c r="E81" s="320"/>
      <c r="F81" s="48">
        <v>55820</v>
      </c>
      <c r="G81" s="48">
        <v>66984</v>
      </c>
      <c r="H81" s="52" t="s">
        <v>26</v>
      </c>
      <c r="I81" s="182"/>
      <c r="J81" s="182"/>
    </row>
    <row r="82" spans="1:10" ht="15" customHeight="1" x14ac:dyDescent="0.25">
      <c r="A82" s="46" t="s">
        <v>327</v>
      </c>
      <c r="B82" s="51" t="s">
        <v>41</v>
      </c>
      <c r="C82" s="315">
        <v>2.75</v>
      </c>
      <c r="D82" s="316"/>
      <c r="E82" s="317"/>
      <c r="F82" s="55"/>
      <c r="G82" s="55"/>
      <c r="H82" s="52" t="s">
        <v>30</v>
      </c>
      <c r="I82" s="182"/>
      <c r="J82" s="182"/>
    </row>
    <row r="83" spans="1:10" ht="15.6" customHeight="1" x14ac:dyDescent="0.25">
      <c r="A83" s="356" t="s">
        <v>66</v>
      </c>
      <c r="B83" s="357"/>
      <c r="C83" s="357"/>
      <c r="D83" s="357"/>
      <c r="E83" s="357"/>
      <c r="F83" s="357"/>
      <c r="G83" s="357"/>
      <c r="H83" s="358"/>
      <c r="I83" s="327"/>
      <c r="J83" s="328"/>
    </row>
    <row r="84" spans="1:10" ht="78" customHeight="1" x14ac:dyDescent="0.25">
      <c r="A84" s="359" t="s">
        <v>328</v>
      </c>
      <c r="B84" s="360"/>
      <c r="C84" s="360"/>
      <c r="D84" s="360"/>
      <c r="E84" s="360"/>
      <c r="F84" s="360"/>
      <c r="G84" s="360"/>
      <c r="H84" s="361"/>
      <c r="I84" s="327"/>
      <c r="J84" s="328"/>
    </row>
    <row r="85" spans="1:10" ht="16.149999999999999" customHeight="1" x14ac:dyDescent="0.25">
      <c r="A85" s="310" t="s">
        <v>14</v>
      </c>
      <c r="B85" s="310" t="s">
        <v>15</v>
      </c>
      <c r="C85" s="195" t="s">
        <v>274</v>
      </c>
      <c r="D85" s="195" t="s">
        <v>275</v>
      </c>
      <c r="E85" s="195" t="s">
        <v>276</v>
      </c>
      <c r="F85" s="195" t="s">
        <v>193</v>
      </c>
      <c r="G85" s="195" t="s">
        <v>193</v>
      </c>
      <c r="H85" s="310" t="s">
        <v>20</v>
      </c>
      <c r="I85" s="348"/>
      <c r="J85" s="349"/>
    </row>
    <row r="86" spans="1:10" ht="15" customHeight="1" x14ac:dyDescent="0.25">
      <c r="A86" s="311"/>
      <c r="B86" s="311"/>
      <c r="C86" s="196" t="s">
        <v>236</v>
      </c>
      <c r="D86" s="196" t="s">
        <v>236</v>
      </c>
      <c r="E86" s="196" t="s">
        <v>236</v>
      </c>
      <c r="F86" s="196" t="s">
        <v>277</v>
      </c>
      <c r="G86" s="196" t="s">
        <v>278</v>
      </c>
      <c r="H86" s="311"/>
      <c r="I86" s="348"/>
      <c r="J86" s="349"/>
    </row>
    <row r="87" spans="1:10" ht="15" customHeight="1" x14ac:dyDescent="0.25">
      <c r="A87" s="46" t="s">
        <v>69</v>
      </c>
      <c r="B87" s="47" t="s">
        <v>28</v>
      </c>
      <c r="C87" s="315">
        <v>11.25</v>
      </c>
      <c r="D87" s="316"/>
      <c r="E87" s="317"/>
      <c r="F87" s="47" t="s">
        <v>29</v>
      </c>
      <c r="G87" s="47" t="s">
        <v>312</v>
      </c>
      <c r="H87" s="47" t="s">
        <v>30</v>
      </c>
      <c r="I87" s="327"/>
      <c r="J87" s="328"/>
    </row>
    <row r="88" spans="1:10" ht="15" customHeight="1" x14ac:dyDescent="0.25">
      <c r="A88" s="46" t="s">
        <v>70</v>
      </c>
      <c r="B88" s="47" t="s">
        <v>28</v>
      </c>
      <c r="C88" s="315">
        <v>12</v>
      </c>
      <c r="D88" s="316"/>
      <c r="E88" s="317"/>
      <c r="F88" s="47" t="s">
        <v>29</v>
      </c>
      <c r="G88" s="47" t="s">
        <v>312</v>
      </c>
      <c r="H88" s="47" t="s">
        <v>30</v>
      </c>
      <c r="I88" s="327"/>
      <c r="J88" s="328"/>
    </row>
    <row r="89" spans="1:10" ht="15" customHeight="1" x14ac:dyDescent="0.25">
      <c r="A89" s="46" t="s">
        <v>71</v>
      </c>
      <c r="B89" s="47" t="s">
        <v>28</v>
      </c>
      <c r="C89" s="315">
        <v>16.25</v>
      </c>
      <c r="D89" s="316"/>
      <c r="E89" s="317"/>
      <c r="F89" s="47" t="s">
        <v>29</v>
      </c>
      <c r="G89" s="47" t="s">
        <v>312</v>
      </c>
      <c r="H89" s="47" t="s">
        <v>30</v>
      </c>
      <c r="I89" s="327"/>
      <c r="J89" s="328"/>
    </row>
    <row r="90" spans="1:10" ht="15" customHeight="1" x14ac:dyDescent="0.25">
      <c r="A90" s="46" t="s">
        <v>72</v>
      </c>
      <c r="B90" s="47" t="s">
        <v>28</v>
      </c>
      <c r="C90" s="315">
        <v>41.75</v>
      </c>
      <c r="D90" s="316"/>
      <c r="E90" s="317"/>
      <c r="F90" s="47" t="s">
        <v>29</v>
      </c>
      <c r="G90" s="47" t="s">
        <v>312</v>
      </c>
      <c r="H90" s="47" t="s">
        <v>30</v>
      </c>
      <c r="I90" s="327"/>
      <c r="J90" s="328"/>
    </row>
    <row r="91" spans="1:10" ht="15" customHeight="1" x14ac:dyDescent="0.25">
      <c r="A91" s="46" t="s">
        <v>73</v>
      </c>
      <c r="B91" s="47" t="s">
        <v>28</v>
      </c>
      <c r="C91" s="315">
        <v>56.75</v>
      </c>
      <c r="D91" s="316"/>
      <c r="E91" s="317"/>
      <c r="F91" s="47" t="s">
        <v>29</v>
      </c>
      <c r="G91" s="47" t="s">
        <v>312</v>
      </c>
      <c r="H91" s="47" t="s">
        <v>30</v>
      </c>
      <c r="I91" s="327"/>
      <c r="J91" s="328"/>
    </row>
    <row r="92" spans="1:10" ht="15" customHeight="1" x14ac:dyDescent="0.25">
      <c r="A92" s="46" t="s">
        <v>74</v>
      </c>
      <c r="B92" s="47" t="s">
        <v>28</v>
      </c>
      <c r="C92" s="315">
        <v>71.5</v>
      </c>
      <c r="D92" s="316"/>
      <c r="E92" s="317"/>
      <c r="F92" s="47" t="s">
        <v>29</v>
      </c>
      <c r="G92" s="47" t="s">
        <v>312</v>
      </c>
      <c r="H92" s="47" t="s">
        <v>30</v>
      </c>
      <c r="I92" s="327"/>
      <c r="J92" s="328"/>
    </row>
    <row r="93" spans="1:10" ht="15" customHeight="1" x14ac:dyDescent="0.25">
      <c r="A93" s="46" t="s">
        <v>75</v>
      </c>
      <c r="B93" s="47" t="s">
        <v>28</v>
      </c>
      <c r="C93" s="315">
        <v>119</v>
      </c>
      <c r="D93" s="316"/>
      <c r="E93" s="317"/>
      <c r="F93" s="47" t="s">
        <v>29</v>
      </c>
      <c r="G93" s="47" t="s">
        <v>312</v>
      </c>
      <c r="H93" s="47" t="s">
        <v>30</v>
      </c>
      <c r="I93" s="327"/>
      <c r="J93" s="328"/>
    </row>
    <row r="94" spans="1:10" ht="15" customHeight="1" x14ac:dyDescent="0.25">
      <c r="A94" s="46" t="s">
        <v>76</v>
      </c>
      <c r="B94" s="47" t="s">
        <v>28</v>
      </c>
      <c r="C94" s="315">
        <v>239</v>
      </c>
      <c r="D94" s="316"/>
      <c r="E94" s="317"/>
      <c r="F94" s="47" t="s">
        <v>29</v>
      </c>
      <c r="G94" s="47" t="s">
        <v>312</v>
      </c>
      <c r="H94" s="47" t="s">
        <v>30</v>
      </c>
      <c r="I94" s="327"/>
      <c r="J94" s="328"/>
    </row>
    <row r="95" spans="1:10" ht="15" customHeight="1" x14ac:dyDescent="0.25">
      <c r="A95" s="46" t="s">
        <v>77</v>
      </c>
      <c r="B95" s="47" t="s">
        <v>28</v>
      </c>
      <c r="C95" s="315">
        <v>9.75</v>
      </c>
      <c r="D95" s="316"/>
      <c r="E95" s="317"/>
      <c r="F95" s="47" t="s">
        <v>29</v>
      </c>
      <c r="G95" s="47" t="s">
        <v>312</v>
      </c>
      <c r="H95" s="47" t="s">
        <v>30</v>
      </c>
      <c r="I95" s="327"/>
      <c r="J95" s="328"/>
    </row>
    <row r="96" spans="1:10" ht="15" customHeight="1" x14ac:dyDescent="0.25">
      <c r="A96" s="46" t="s">
        <v>78</v>
      </c>
      <c r="B96" s="47" t="s">
        <v>28</v>
      </c>
      <c r="C96" s="315">
        <v>20</v>
      </c>
      <c r="D96" s="316"/>
      <c r="E96" s="317"/>
      <c r="F96" s="47" t="s">
        <v>29</v>
      </c>
      <c r="G96" s="47" t="s">
        <v>312</v>
      </c>
      <c r="H96" s="47" t="s">
        <v>30</v>
      </c>
      <c r="I96" s="327"/>
      <c r="J96" s="328"/>
    </row>
    <row r="97" spans="1:10" ht="15" customHeight="1" x14ac:dyDescent="0.25">
      <c r="A97" s="46" t="s">
        <v>79</v>
      </c>
      <c r="B97" s="47" t="s">
        <v>28</v>
      </c>
      <c r="C97" s="315">
        <v>56.25</v>
      </c>
      <c r="D97" s="316"/>
      <c r="E97" s="317"/>
      <c r="F97" s="47" t="s">
        <v>29</v>
      </c>
      <c r="G97" s="47" t="s">
        <v>312</v>
      </c>
      <c r="H97" s="47" t="s">
        <v>30</v>
      </c>
      <c r="I97" s="327"/>
      <c r="J97" s="328"/>
    </row>
    <row r="98" spans="1:10" ht="15" customHeight="1" x14ac:dyDescent="0.25">
      <c r="A98" s="46" t="s">
        <v>80</v>
      </c>
      <c r="B98" s="47" t="s">
        <v>28</v>
      </c>
      <c r="C98" s="315">
        <v>126.75</v>
      </c>
      <c r="D98" s="316"/>
      <c r="E98" s="317"/>
      <c r="F98" s="47" t="s">
        <v>29</v>
      </c>
      <c r="G98" s="47" t="s">
        <v>312</v>
      </c>
      <c r="H98" s="47" t="s">
        <v>30</v>
      </c>
      <c r="I98" s="327"/>
      <c r="J98" s="328"/>
    </row>
    <row r="99" spans="1:10" ht="15" customHeight="1" x14ac:dyDescent="0.25">
      <c r="A99" s="46" t="s">
        <v>81</v>
      </c>
      <c r="B99" s="47" t="s">
        <v>28</v>
      </c>
      <c r="C99" s="315">
        <v>539.75</v>
      </c>
      <c r="D99" s="316"/>
      <c r="E99" s="317"/>
      <c r="F99" s="47" t="s">
        <v>29</v>
      </c>
      <c r="G99" s="47" t="s">
        <v>312</v>
      </c>
      <c r="H99" s="47" t="s">
        <v>30</v>
      </c>
      <c r="I99" s="327"/>
      <c r="J99" s="328"/>
    </row>
    <row r="100" spans="1:10" ht="15" customHeight="1" x14ac:dyDescent="0.25">
      <c r="A100" s="46" t="s">
        <v>82</v>
      </c>
      <c r="B100" s="47" t="s">
        <v>28</v>
      </c>
      <c r="C100" s="315">
        <v>811.25</v>
      </c>
      <c r="D100" s="316"/>
      <c r="E100" s="317"/>
      <c r="F100" s="47" t="s">
        <v>29</v>
      </c>
      <c r="G100" s="47" t="s">
        <v>312</v>
      </c>
      <c r="H100" s="47" t="s">
        <v>30</v>
      </c>
      <c r="I100" s="327"/>
      <c r="J100" s="328"/>
    </row>
    <row r="101" spans="1:10" ht="15" customHeight="1" x14ac:dyDescent="0.25">
      <c r="A101" s="46" t="s">
        <v>83</v>
      </c>
      <c r="B101" s="47" t="s">
        <v>28</v>
      </c>
      <c r="C101" s="331">
        <v>240.75</v>
      </c>
      <c r="D101" s="332"/>
      <c r="E101" s="333"/>
      <c r="F101" s="47" t="s">
        <v>29</v>
      </c>
      <c r="G101" s="47" t="s">
        <v>312</v>
      </c>
      <c r="H101" s="47" t="s">
        <v>30</v>
      </c>
      <c r="I101" s="327"/>
      <c r="J101" s="328"/>
    </row>
    <row r="102" spans="1:10" ht="15" customHeight="1" x14ac:dyDescent="0.25">
      <c r="A102" s="46" t="s">
        <v>84</v>
      </c>
      <c r="B102" s="47" t="s">
        <v>28</v>
      </c>
      <c r="C102" s="331">
        <v>716.25</v>
      </c>
      <c r="D102" s="332"/>
      <c r="E102" s="333"/>
      <c r="F102" s="47" t="s">
        <v>29</v>
      </c>
      <c r="G102" s="47" t="s">
        <v>312</v>
      </c>
      <c r="H102" s="47" t="s">
        <v>30</v>
      </c>
      <c r="I102" s="327"/>
      <c r="J102" s="328"/>
    </row>
    <row r="103" spans="1:10" ht="15" customHeight="1" x14ac:dyDescent="0.25">
      <c r="A103" s="46" t="s">
        <v>85</v>
      </c>
      <c r="B103" s="47" t="s">
        <v>28</v>
      </c>
      <c r="C103" s="331">
        <v>172</v>
      </c>
      <c r="D103" s="332"/>
      <c r="E103" s="333"/>
      <c r="F103" s="47" t="s">
        <v>29</v>
      </c>
      <c r="G103" s="47" t="s">
        <v>312</v>
      </c>
      <c r="H103" s="47" t="s">
        <v>30</v>
      </c>
      <c r="I103" s="327"/>
      <c r="J103" s="328"/>
    </row>
    <row r="104" spans="1:10" ht="15" customHeight="1" x14ac:dyDescent="0.25">
      <c r="A104" s="46" t="s">
        <v>86</v>
      </c>
      <c r="B104" s="51" t="s">
        <v>41</v>
      </c>
      <c r="C104" s="315">
        <v>48</v>
      </c>
      <c r="D104" s="316"/>
      <c r="E104" s="317"/>
      <c r="F104" s="51" t="s">
        <v>29</v>
      </c>
      <c r="G104" s="51" t="s">
        <v>312</v>
      </c>
      <c r="H104" s="51" t="s">
        <v>30</v>
      </c>
      <c r="I104" s="327"/>
      <c r="J104" s="328"/>
    </row>
    <row r="105" spans="1:10" ht="15" customHeight="1" x14ac:dyDescent="0.25">
      <c r="A105" s="46" t="s">
        <v>87</v>
      </c>
      <c r="B105" s="51" t="s">
        <v>41</v>
      </c>
      <c r="C105" s="315">
        <v>50.75</v>
      </c>
      <c r="D105" s="316"/>
      <c r="E105" s="317"/>
      <c r="F105" s="51" t="s">
        <v>29</v>
      </c>
      <c r="G105" s="51" t="s">
        <v>312</v>
      </c>
      <c r="H105" s="51" t="s">
        <v>30</v>
      </c>
      <c r="I105" s="327"/>
      <c r="J105" s="328"/>
    </row>
    <row r="106" spans="1:10" ht="15" customHeight="1" x14ac:dyDescent="0.25">
      <c r="A106" s="46" t="s">
        <v>88</v>
      </c>
      <c r="B106" s="51" t="s">
        <v>41</v>
      </c>
      <c r="C106" s="315">
        <v>58.5</v>
      </c>
      <c r="D106" s="316"/>
      <c r="E106" s="317"/>
      <c r="F106" s="51" t="s">
        <v>29</v>
      </c>
      <c r="G106" s="51" t="s">
        <v>312</v>
      </c>
      <c r="H106" s="51" t="s">
        <v>30</v>
      </c>
      <c r="I106" s="327"/>
      <c r="J106" s="328"/>
    </row>
    <row r="107" spans="1:10" ht="15" customHeight="1" x14ac:dyDescent="0.25">
      <c r="A107" s="46" t="s">
        <v>89</v>
      </c>
      <c r="B107" s="51" t="s">
        <v>41</v>
      </c>
      <c r="C107" s="315">
        <v>60</v>
      </c>
      <c r="D107" s="316"/>
      <c r="E107" s="317"/>
      <c r="F107" s="51" t="s">
        <v>29</v>
      </c>
      <c r="G107" s="51" t="s">
        <v>312</v>
      </c>
      <c r="H107" s="51" t="s">
        <v>30</v>
      </c>
      <c r="I107" s="327"/>
      <c r="J107" s="328"/>
    </row>
    <row r="108" spans="1:10" ht="15" customHeight="1" x14ac:dyDescent="0.25">
      <c r="A108" s="46" t="s">
        <v>90</v>
      </c>
      <c r="B108" s="51" t="s">
        <v>41</v>
      </c>
      <c r="C108" s="315">
        <v>68.75</v>
      </c>
      <c r="D108" s="316"/>
      <c r="E108" s="317"/>
      <c r="F108" s="51" t="s">
        <v>29</v>
      </c>
      <c r="G108" s="51" t="s">
        <v>312</v>
      </c>
      <c r="H108" s="51" t="s">
        <v>30</v>
      </c>
      <c r="I108" s="327"/>
      <c r="J108" s="328"/>
    </row>
    <row r="109" spans="1:10" ht="15" customHeight="1" x14ac:dyDescent="0.25">
      <c r="A109" s="46" t="s">
        <v>91</v>
      </c>
      <c r="B109" s="51" t="s">
        <v>41</v>
      </c>
      <c r="C109" s="315">
        <v>74.75</v>
      </c>
      <c r="D109" s="316"/>
      <c r="E109" s="317"/>
      <c r="F109" s="51" t="s">
        <v>29</v>
      </c>
      <c r="G109" s="51" t="s">
        <v>312</v>
      </c>
      <c r="H109" s="51" t="s">
        <v>30</v>
      </c>
      <c r="I109" s="327"/>
      <c r="J109" s="328"/>
    </row>
    <row r="110" spans="1:10" ht="15" customHeight="1" x14ac:dyDescent="0.25">
      <c r="A110" s="46" t="s">
        <v>92</v>
      </c>
      <c r="B110" s="51" t="s">
        <v>41</v>
      </c>
      <c r="C110" s="315">
        <v>134.25</v>
      </c>
      <c r="D110" s="316"/>
      <c r="E110" s="317"/>
      <c r="F110" s="51" t="s">
        <v>29</v>
      </c>
      <c r="G110" s="51" t="s">
        <v>312</v>
      </c>
      <c r="H110" s="51" t="s">
        <v>30</v>
      </c>
      <c r="I110" s="327"/>
      <c r="J110" s="328"/>
    </row>
    <row r="111" spans="1:10" ht="15" customHeight="1" x14ac:dyDescent="0.25">
      <c r="A111" s="46" t="s">
        <v>93</v>
      </c>
      <c r="B111" s="51" t="s">
        <v>41</v>
      </c>
      <c r="C111" s="315">
        <v>198</v>
      </c>
      <c r="D111" s="316"/>
      <c r="E111" s="317"/>
      <c r="F111" s="51" t="s">
        <v>29</v>
      </c>
      <c r="G111" s="51" t="s">
        <v>312</v>
      </c>
      <c r="H111" s="51" t="s">
        <v>30</v>
      </c>
      <c r="I111" s="327"/>
      <c r="J111" s="328"/>
    </row>
    <row r="112" spans="1:10" ht="15" customHeight="1" x14ac:dyDescent="0.25">
      <c r="A112" s="46" t="s">
        <v>94</v>
      </c>
      <c r="B112" s="51" t="s">
        <v>41</v>
      </c>
      <c r="C112" s="315">
        <v>251.25</v>
      </c>
      <c r="D112" s="316"/>
      <c r="E112" s="317"/>
      <c r="F112" s="51" t="s">
        <v>29</v>
      </c>
      <c r="G112" s="51" t="s">
        <v>312</v>
      </c>
      <c r="H112" s="51" t="s">
        <v>30</v>
      </c>
      <c r="I112" s="327"/>
      <c r="J112" s="328"/>
    </row>
    <row r="113" spans="1:10" ht="15" customHeight="1" x14ac:dyDescent="0.25">
      <c r="A113" s="190" t="s">
        <v>329</v>
      </c>
      <c r="B113" s="302" t="s">
        <v>41</v>
      </c>
      <c r="C113" s="304">
        <v>50.5</v>
      </c>
      <c r="D113" s="305"/>
      <c r="E113" s="306"/>
      <c r="F113" s="302" t="s">
        <v>29</v>
      </c>
      <c r="G113" s="302" t="s">
        <v>312</v>
      </c>
      <c r="H113" s="302" t="s">
        <v>30</v>
      </c>
      <c r="I113" s="327"/>
      <c r="J113" s="328"/>
    </row>
    <row r="114" spans="1:10" ht="15" customHeight="1" x14ac:dyDescent="0.25">
      <c r="A114" s="191" t="s">
        <v>330</v>
      </c>
      <c r="B114" s="303"/>
      <c r="C114" s="307"/>
      <c r="D114" s="308"/>
      <c r="E114" s="309"/>
      <c r="F114" s="303"/>
      <c r="G114" s="303"/>
      <c r="H114" s="303"/>
      <c r="I114" s="327"/>
      <c r="J114" s="328"/>
    </row>
    <row r="115" spans="1:10" ht="15" customHeight="1" x14ac:dyDescent="0.25">
      <c r="A115" s="190" t="s">
        <v>331</v>
      </c>
      <c r="B115" s="302" t="s">
        <v>41</v>
      </c>
      <c r="C115" s="304">
        <v>52.75</v>
      </c>
      <c r="D115" s="305"/>
      <c r="E115" s="306"/>
      <c r="F115" s="302" t="s">
        <v>29</v>
      </c>
      <c r="G115" s="302" t="s">
        <v>312</v>
      </c>
      <c r="H115" s="302" t="s">
        <v>30</v>
      </c>
      <c r="I115" s="327"/>
      <c r="J115" s="328"/>
    </row>
    <row r="116" spans="1:10" ht="15" customHeight="1" x14ac:dyDescent="0.25">
      <c r="A116" s="191" t="s">
        <v>330</v>
      </c>
      <c r="B116" s="303"/>
      <c r="C116" s="307"/>
      <c r="D116" s="308"/>
      <c r="E116" s="309"/>
      <c r="F116" s="303"/>
      <c r="G116" s="303"/>
      <c r="H116" s="303"/>
      <c r="I116" s="327"/>
      <c r="J116" s="328"/>
    </row>
    <row r="117" spans="1:10" ht="15" customHeight="1" x14ac:dyDescent="0.25">
      <c r="A117" s="190" t="s">
        <v>332</v>
      </c>
      <c r="B117" s="302" t="s">
        <v>41</v>
      </c>
      <c r="C117" s="304">
        <v>54.5</v>
      </c>
      <c r="D117" s="305"/>
      <c r="E117" s="306"/>
      <c r="F117" s="302" t="s">
        <v>29</v>
      </c>
      <c r="G117" s="302" t="s">
        <v>312</v>
      </c>
      <c r="H117" s="302" t="s">
        <v>30</v>
      </c>
      <c r="I117" s="327"/>
      <c r="J117" s="328"/>
    </row>
    <row r="118" spans="1:10" ht="15" customHeight="1" x14ac:dyDescent="0.25">
      <c r="A118" s="191" t="s">
        <v>330</v>
      </c>
      <c r="B118" s="303"/>
      <c r="C118" s="307"/>
      <c r="D118" s="308"/>
      <c r="E118" s="309"/>
      <c r="F118" s="303"/>
      <c r="G118" s="303"/>
      <c r="H118" s="303"/>
      <c r="I118" s="327"/>
      <c r="J118" s="328"/>
    </row>
    <row r="119" spans="1:10" ht="15" customHeight="1" x14ac:dyDescent="0.25">
      <c r="A119" s="190" t="s">
        <v>333</v>
      </c>
      <c r="B119" s="302" t="s">
        <v>41</v>
      </c>
      <c r="C119" s="304">
        <v>63</v>
      </c>
      <c r="D119" s="305"/>
      <c r="E119" s="306"/>
      <c r="F119" s="302" t="s">
        <v>29</v>
      </c>
      <c r="G119" s="302" t="s">
        <v>312</v>
      </c>
      <c r="H119" s="302" t="s">
        <v>30</v>
      </c>
      <c r="I119" s="327"/>
      <c r="J119" s="328"/>
    </row>
    <row r="120" spans="1:10" ht="15" customHeight="1" x14ac:dyDescent="0.25">
      <c r="A120" s="191" t="s">
        <v>330</v>
      </c>
      <c r="B120" s="303"/>
      <c r="C120" s="307"/>
      <c r="D120" s="308"/>
      <c r="E120" s="309"/>
      <c r="F120" s="303"/>
      <c r="G120" s="303"/>
      <c r="H120" s="303"/>
      <c r="I120" s="327"/>
      <c r="J120" s="328"/>
    </row>
    <row r="121" spans="1:10" ht="15" customHeight="1" x14ac:dyDescent="0.25">
      <c r="A121" s="190" t="s">
        <v>334</v>
      </c>
      <c r="B121" s="302" t="s">
        <v>41</v>
      </c>
      <c r="C121" s="304">
        <v>68.75</v>
      </c>
      <c r="D121" s="305"/>
      <c r="E121" s="306"/>
      <c r="F121" s="302" t="s">
        <v>29</v>
      </c>
      <c r="G121" s="302" t="s">
        <v>312</v>
      </c>
      <c r="H121" s="302" t="s">
        <v>30</v>
      </c>
      <c r="I121" s="327"/>
      <c r="J121" s="328"/>
    </row>
    <row r="122" spans="1:10" ht="15" customHeight="1" x14ac:dyDescent="0.25">
      <c r="A122" s="191" t="s">
        <v>330</v>
      </c>
      <c r="B122" s="303"/>
      <c r="C122" s="307"/>
      <c r="D122" s="308"/>
      <c r="E122" s="309"/>
      <c r="F122" s="303"/>
      <c r="G122" s="303"/>
      <c r="H122" s="303"/>
      <c r="I122" s="327"/>
      <c r="J122" s="328"/>
    </row>
    <row r="123" spans="1:10" ht="15" customHeight="1" x14ac:dyDescent="0.25">
      <c r="A123" s="190" t="s">
        <v>335</v>
      </c>
      <c r="B123" s="302" t="s">
        <v>41</v>
      </c>
      <c r="C123" s="304">
        <v>70.75</v>
      </c>
      <c r="D123" s="305"/>
      <c r="E123" s="306"/>
      <c r="F123" s="302" t="s">
        <v>29</v>
      </c>
      <c r="G123" s="302" t="s">
        <v>312</v>
      </c>
      <c r="H123" s="302" t="s">
        <v>30</v>
      </c>
      <c r="I123" s="327"/>
      <c r="J123" s="328"/>
    </row>
    <row r="124" spans="1:10" ht="15" customHeight="1" x14ac:dyDescent="0.25">
      <c r="A124" s="191" t="s">
        <v>330</v>
      </c>
      <c r="B124" s="303"/>
      <c r="C124" s="307"/>
      <c r="D124" s="308"/>
      <c r="E124" s="309"/>
      <c r="F124" s="303"/>
      <c r="G124" s="303"/>
      <c r="H124" s="303"/>
      <c r="I124" s="327"/>
      <c r="J124" s="328"/>
    </row>
    <row r="125" spans="1:10" ht="15" customHeight="1" x14ac:dyDescent="0.25">
      <c r="A125" s="190" t="s">
        <v>336</v>
      </c>
      <c r="B125" s="302" t="s">
        <v>41</v>
      </c>
      <c r="C125" s="304">
        <v>83.5</v>
      </c>
      <c r="D125" s="305"/>
      <c r="E125" s="306"/>
      <c r="F125" s="302" t="s">
        <v>29</v>
      </c>
      <c r="G125" s="302" t="s">
        <v>312</v>
      </c>
      <c r="H125" s="302" t="s">
        <v>30</v>
      </c>
      <c r="I125" s="327"/>
      <c r="J125" s="328"/>
    </row>
    <row r="126" spans="1:10" ht="15" customHeight="1" x14ac:dyDescent="0.25">
      <c r="A126" s="191" t="s">
        <v>330</v>
      </c>
      <c r="B126" s="303"/>
      <c r="C126" s="307"/>
      <c r="D126" s="308"/>
      <c r="E126" s="309"/>
      <c r="F126" s="303"/>
      <c r="G126" s="303"/>
      <c r="H126" s="303"/>
      <c r="I126" s="327"/>
      <c r="J126" s="328"/>
    </row>
    <row r="127" spans="1:10" ht="15" customHeight="1" x14ac:dyDescent="0.25">
      <c r="A127" s="190" t="s">
        <v>337</v>
      </c>
      <c r="B127" s="302" t="s">
        <v>41</v>
      </c>
      <c r="C127" s="304">
        <v>96.25</v>
      </c>
      <c r="D127" s="305"/>
      <c r="E127" s="306"/>
      <c r="F127" s="302" t="s">
        <v>29</v>
      </c>
      <c r="G127" s="302" t="s">
        <v>312</v>
      </c>
      <c r="H127" s="302" t="s">
        <v>30</v>
      </c>
      <c r="I127" s="327"/>
      <c r="J127" s="328"/>
    </row>
    <row r="128" spans="1:10" ht="15" customHeight="1" x14ac:dyDescent="0.25">
      <c r="A128" s="191" t="s">
        <v>330</v>
      </c>
      <c r="B128" s="303"/>
      <c r="C128" s="307"/>
      <c r="D128" s="308"/>
      <c r="E128" s="309"/>
      <c r="F128" s="303"/>
      <c r="G128" s="303"/>
      <c r="H128" s="303"/>
      <c r="I128" s="327"/>
      <c r="J128" s="328"/>
    </row>
    <row r="129" spans="1:10" ht="15" customHeight="1" x14ac:dyDescent="0.25">
      <c r="A129" s="190" t="s">
        <v>103</v>
      </c>
      <c r="B129" s="302" t="s">
        <v>41</v>
      </c>
      <c r="C129" s="304">
        <v>104.5</v>
      </c>
      <c r="D129" s="305"/>
      <c r="E129" s="306"/>
      <c r="F129" s="302" t="s">
        <v>29</v>
      </c>
      <c r="G129" s="302" t="s">
        <v>312</v>
      </c>
      <c r="H129" s="302" t="s">
        <v>30</v>
      </c>
      <c r="I129" s="327"/>
      <c r="J129" s="328"/>
    </row>
    <row r="130" spans="1:10" ht="15" customHeight="1" x14ac:dyDescent="0.25">
      <c r="A130" s="191" t="s">
        <v>330</v>
      </c>
      <c r="B130" s="303"/>
      <c r="C130" s="307"/>
      <c r="D130" s="308"/>
      <c r="E130" s="309"/>
      <c r="F130" s="303"/>
      <c r="G130" s="303"/>
      <c r="H130" s="303"/>
      <c r="I130" s="327"/>
      <c r="J130" s="328"/>
    </row>
    <row r="131" spans="1:10" ht="15" customHeight="1" x14ac:dyDescent="0.25">
      <c r="A131" s="190" t="s">
        <v>338</v>
      </c>
      <c r="B131" s="302" t="s">
        <v>41</v>
      </c>
      <c r="C131" s="304">
        <v>112.75</v>
      </c>
      <c r="D131" s="305"/>
      <c r="E131" s="306"/>
      <c r="F131" s="302" t="s">
        <v>29</v>
      </c>
      <c r="G131" s="302" t="s">
        <v>312</v>
      </c>
      <c r="H131" s="302" t="s">
        <v>30</v>
      </c>
      <c r="I131" s="327"/>
      <c r="J131" s="328"/>
    </row>
    <row r="132" spans="1:10" ht="15" customHeight="1" x14ac:dyDescent="0.25">
      <c r="A132" s="191" t="s">
        <v>330</v>
      </c>
      <c r="B132" s="303"/>
      <c r="C132" s="307"/>
      <c r="D132" s="308"/>
      <c r="E132" s="309"/>
      <c r="F132" s="303"/>
      <c r="G132" s="303"/>
      <c r="H132" s="303"/>
      <c r="I132" s="327"/>
      <c r="J132" s="328"/>
    </row>
    <row r="133" spans="1:10" ht="15" customHeight="1" x14ac:dyDescent="0.25">
      <c r="A133" s="190" t="s">
        <v>339</v>
      </c>
      <c r="B133" s="302" t="s">
        <v>41</v>
      </c>
      <c r="C133" s="304">
        <v>164.75</v>
      </c>
      <c r="D133" s="305"/>
      <c r="E133" s="306"/>
      <c r="F133" s="302" t="s">
        <v>29</v>
      </c>
      <c r="G133" s="302" t="s">
        <v>312</v>
      </c>
      <c r="H133" s="302" t="s">
        <v>30</v>
      </c>
      <c r="I133" s="327"/>
      <c r="J133" s="328"/>
    </row>
    <row r="134" spans="1:10" ht="15" customHeight="1" x14ac:dyDescent="0.25">
      <c r="A134" s="191" t="s">
        <v>330</v>
      </c>
      <c r="B134" s="303"/>
      <c r="C134" s="307"/>
      <c r="D134" s="308"/>
      <c r="E134" s="309"/>
      <c r="F134" s="303"/>
      <c r="G134" s="303"/>
      <c r="H134" s="303"/>
      <c r="I134" s="327"/>
      <c r="J134" s="328"/>
    </row>
    <row r="135" spans="1:10" ht="15" customHeight="1" x14ac:dyDescent="0.25">
      <c r="A135" s="190" t="s">
        <v>340</v>
      </c>
      <c r="B135" s="302" t="s">
        <v>41</v>
      </c>
      <c r="C135" s="304">
        <v>187.75</v>
      </c>
      <c r="D135" s="305"/>
      <c r="E135" s="306"/>
      <c r="F135" s="302" t="s">
        <v>29</v>
      </c>
      <c r="G135" s="302" t="s">
        <v>312</v>
      </c>
      <c r="H135" s="302" t="s">
        <v>30</v>
      </c>
      <c r="I135" s="327"/>
      <c r="J135" s="328"/>
    </row>
    <row r="136" spans="1:10" ht="15" customHeight="1" x14ac:dyDescent="0.25">
      <c r="A136" s="191" t="s">
        <v>330</v>
      </c>
      <c r="B136" s="303"/>
      <c r="C136" s="307"/>
      <c r="D136" s="308"/>
      <c r="E136" s="309"/>
      <c r="F136" s="303"/>
      <c r="G136" s="303"/>
      <c r="H136" s="303"/>
      <c r="I136" s="327"/>
      <c r="J136" s="328"/>
    </row>
    <row r="137" spans="1:10" ht="15.6" customHeight="1" x14ac:dyDescent="0.25">
      <c r="A137" s="356" t="s">
        <v>66</v>
      </c>
      <c r="B137" s="357"/>
      <c r="C137" s="357"/>
      <c r="D137" s="357"/>
      <c r="E137" s="357"/>
      <c r="F137" s="357"/>
      <c r="G137" s="357"/>
      <c r="H137" s="358"/>
      <c r="I137" s="327"/>
      <c r="J137" s="328"/>
    </row>
    <row r="138" spans="1:10" ht="78" customHeight="1" x14ac:dyDescent="0.25">
      <c r="A138" s="359" t="s">
        <v>328</v>
      </c>
      <c r="B138" s="360"/>
      <c r="C138" s="360"/>
      <c r="D138" s="360"/>
      <c r="E138" s="360"/>
      <c r="F138" s="360"/>
      <c r="G138" s="360"/>
      <c r="H138" s="361"/>
      <c r="I138" s="327"/>
      <c r="J138" s="328"/>
    </row>
    <row r="139" spans="1:10" ht="16.149999999999999" customHeight="1" x14ac:dyDescent="0.25">
      <c r="A139" s="310" t="s">
        <v>14</v>
      </c>
      <c r="B139" s="310" t="s">
        <v>15</v>
      </c>
      <c r="C139" s="195" t="s">
        <v>274</v>
      </c>
      <c r="D139" s="195" t="s">
        <v>275</v>
      </c>
      <c r="E139" s="195" t="s">
        <v>276</v>
      </c>
      <c r="F139" s="195" t="s">
        <v>193</v>
      </c>
      <c r="G139" s="195" t="s">
        <v>193</v>
      </c>
      <c r="H139" s="310" t="s">
        <v>20</v>
      </c>
      <c r="I139" s="327"/>
      <c r="J139" s="328"/>
    </row>
    <row r="140" spans="1:10" ht="15" customHeight="1" x14ac:dyDescent="0.25">
      <c r="A140" s="311"/>
      <c r="B140" s="311"/>
      <c r="C140" s="196" t="s">
        <v>236</v>
      </c>
      <c r="D140" s="196" t="s">
        <v>236</v>
      </c>
      <c r="E140" s="196" t="s">
        <v>236</v>
      </c>
      <c r="F140" s="196" t="s">
        <v>277</v>
      </c>
      <c r="G140" s="196" t="s">
        <v>278</v>
      </c>
      <c r="H140" s="311"/>
      <c r="I140" s="327"/>
      <c r="J140" s="328"/>
    </row>
    <row r="141" spans="1:10" ht="15" customHeight="1" x14ac:dyDescent="0.25">
      <c r="A141" s="190" t="s">
        <v>341</v>
      </c>
      <c r="B141" s="302" t="s">
        <v>41</v>
      </c>
      <c r="C141" s="304">
        <v>210.5</v>
      </c>
      <c r="D141" s="305"/>
      <c r="E141" s="306"/>
      <c r="F141" s="302" t="s">
        <v>29</v>
      </c>
      <c r="G141" s="302" t="s">
        <v>312</v>
      </c>
      <c r="H141" s="302" t="s">
        <v>30</v>
      </c>
      <c r="I141" s="327"/>
      <c r="J141" s="328"/>
    </row>
    <row r="142" spans="1:10" ht="15" customHeight="1" x14ac:dyDescent="0.25">
      <c r="A142" s="191" t="s">
        <v>330</v>
      </c>
      <c r="B142" s="303"/>
      <c r="C142" s="307"/>
      <c r="D142" s="308"/>
      <c r="E142" s="309"/>
      <c r="F142" s="303"/>
      <c r="G142" s="303"/>
      <c r="H142" s="303"/>
      <c r="I142" s="327"/>
      <c r="J142" s="328"/>
    </row>
    <row r="143" spans="1:10" ht="15" customHeight="1" x14ac:dyDescent="0.25">
      <c r="A143" s="190" t="s">
        <v>342</v>
      </c>
      <c r="B143" s="302" t="s">
        <v>41</v>
      </c>
      <c r="C143" s="304">
        <v>265.5</v>
      </c>
      <c r="D143" s="305"/>
      <c r="E143" s="306"/>
      <c r="F143" s="302" t="s">
        <v>29</v>
      </c>
      <c r="G143" s="302" t="s">
        <v>312</v>
      </c>
      <c r="H143" s="302" t="s">
        <v>30</v>
      </c>
      <c r="I143" s="327"/>
      <c r="J143" s="328"/>
    </row>
    <row r="144" spans="1:10" ht="15" customHeight="1" x14ac:dyDescent="0.25">
      <c r="A144" s="191" t="s">
        <v>330</v>
      </c>
      <c r="B144" s="303"/>
      <c r="C144" s="307"/>
      <c r="D144" s="308"/>
      <c r="E144" s="309"/>
      <c r="F144" s="303"/>
      <c r="G144" s="303"/>
      <c r="H144" s="303"/>
      <c r="I144" s="327"/>
      <c r="J144" s="328"/>
    </row>
    <row r="145" spans="1:10" ht="15" customHeight="1" x14ac:dyDescent="0.25">
      <c r="A145" s="190" t="s">
        <v>343</v>
      </c>
      <c r="B145" s="302" t="s">
        <v>41</v>
      </c>
      <c r="C145" s="304">
        <v>289</v>
      </c>
      <c r="D145" s="305"/>
      <c r="E145" s="306"/>
      <c r="F145" s="302" t="s">
        <v>29</v>
      </c>
      <c r="G145" s="302" t="s">
        <v>312</v>
      </c>
      <c r="H145" s="302" t="s">
        <v>30</v>
      </c>
      <c r="I145" s="327"/>
      <c r="J145" s="328"/>
    </row>
    <row r="146" spans="1:10" ht="15" customHeight="1" x14ac:dyDescent="0.25">
      <c r="A146" s="191" t="s">
        <v>330</v>
      </c>
      <c r="B146" s="303"/>
      <c r="C146" s="307"/>
      <c r="D146" s="308"/>
      <c r="E146" s="309"/>
      <c r="F146" s="303"/>
      <c r="G146" s="303"/>
      <c r="H146" s="303"/>
      <c r="I146" s="327"/>
      <c r="J146" s="328"/>
    </row>
    <row r="147" spans="1:10" ht="15" customHeight="1" x14ac:dyDescent="0.25">
      <c r="A147" s="190" t="s">
        <v>344</v>
      </c>
      <c r="B147" s="302" t="s">
        <v>41</v>
      </c>
      <c r="C147" s="304">
        <v>314</v>
      </c>
      <c r="D147" s="305"/>
      <c r="E147" s="306"/>
      <c r="F147" s="302" t="s">
        <v>29</v>
      </c>
      <c r="G147" s="302" t="s">
        <v>312</v>
      </c>
      <c r="H147" s="302" t="s">
        <v>30</v>
      </c>
      <c r="I147" s="327"/>
      <c r="J147" s="328"/>
    </row>
    <row r="148" spans="1:10" ht="15" customHeight="1" x14ac:dyDescent="0.25">
      <c r="A148" s="191" t="s">
        <v>330</v>
      </c>
      <c r="B148" s="303"/>
      <c r="C148" s="307"/>
      <c r="D148" s="308"/>
      <c r="E148" s="309"/>
      <c r="F148" s="303"/>
      <c r="G148" s="303"/>
      <c r="H148" s="303"/>
      <c r="I148" s="327"/>
      <c r="J148" s="328"/>
    </row>
    <row r="149" spans="1:10" ht="15" customHeight="1" x14ac:dyDescent="0.25">
      <c r="A149" s="190" t="s">
        <v>345</v>
      </c>
      <c r="B149" s="302" t="s">
        <v>41</v>
      </c>
      <c r="C149" s="304">
        <v>341</v>
      </c>
      <c r="D149" s="305"/>
      <c r="E149" s="306"/>
      <c r="F149" s="302" t="s">
        <v>29</v>
      </c>
      <c r="G149" s="302" t="s">
        <v>312</v>
      </c>
      <c r="H149" s="302" t="s">
        <v>30</v>
      </c>
      <c r="I149" s="327"/>
      <c r="J149" s="328"/>
    </row>
    <row r="150" spans="1:10" ht="15" customHeight="1" x14ac:dyDescent="0.25">
      <c r="A150" s="191" t="s">
        <v>330</v>
      </c>
      <c r="B150" s="303"/>
      <c r="C150" s="307"/>
      <c r="D150" s="308"/>
      <c r="E150" s="309"/>
      <c r="F150" s="303"/>
      <c r="G150" s="303"/>
      <c r="H150" s="303"/>
      <c r="I150" s="327"/>
      <c r="J150" s="328"/>
    </row>
    <row r="151" spans="1:10" ht="15" customHeight="1" x14ac:dyDescent="0.25">
      <c r="A151" s="46" t="s">
        <v>112</v>
      </c>
      <c r="B151" s="51" t="s">
        <v>41</v>
      </c>
      <c r="C151" s="315">
        <v>48.75</v>
      </c>
      <c r="D151" s="316"/>
      <c r="E151" s="317"/>
      <c r="F151" s="51" t="s">
        <v>29</v>
      </c>
      <c r="G151" s="51" t="s">
        <v>312</v>
      </c>
      <c r="H151" s="51" t="s">
        <v>30</v>
      </c>
      <c r="I151" s="327"/>
      <c r="J151" s="328"/>
    </row>
    <row r="152" spans="1:10" ht="15" customHeight="1" x14ac:dyDescent="0.25">
      <c r="A152" s="46" t="s">
        <v>113</v>
      </c>
      <c r="B152" s="51" t="s">
        <v>41</v>
      </c>
      <c r="C152" s="315">
        <v>50.5</v>
      </c>
      <c r="D152" s="316"/>
      <c r="E152" s="317"/>
      <c r="F152" s="51" t="s">
        <v>29</v>
      </c>
      <c r="G152" s="51" t="s">
        <v>312</v>
      </c>
      <c r="H152" s="51" t="s">
        <v>30</v>
      </c>
      <c r="I152" s="327"/>
      <c r="J152" s="328"/>
    </row>
    <row r="153" spans="1:10" ht="15" customHeight="1" x14ac:dyDescent="0.25">
      <c r="A153" s="46" t="s">
        <v>114</v>
      </c>
      <c r="B153" s="51" t="s">
        <v>41</v>
      </c>
      <c r="C153" s="315">
        <v>67.5</v>
      </c>
      <c r="D153" s="316"/>
      <c r="E153" s="317"/>
      <c r="F153" s="51" t="s">
        <v>29</v>
      </c>
      <c r="G153" s="51" t="s">
        <v>312</v>
      </c>
      <c r="H153" s="51" t="s">
        <v>30</v>
      </c>
      <c r="I153" s="327"/>
      <c r="J153" s="328"/>
    </row>
    <row r="154" spans="1:10" ht="15" customHeight="1" x14ac:dyDescent="0.25">
      <c r="A154" s="46" t="s">
        <v>115</v>
      </c>
      <c r="B154" s="51" t="s">
        <v>41</v>
      </c>
      <c r="C154" s="315">
        <v>77</v>
      </c>
      <c r="D154" s="316"/>
      <c r="E154" s="317"/>
      <c r="F154" s="51" t="s">
        <v>29</v>
      </c>
      <c r="G154" s="51" t="s">
        <v>312</v>
      </c>
      <c r="H154" s="51" t="s">
        <v>30</v>
      </c>
      <c r="I154" s="327"/>
      <c r="J154" s="328"/>
    </row>
    <row r="155" spans="1:10" ht="15" customHeight="1" x14ac:dyDescent="0.25">
      <c r="A155" s="46" t="s">
        <v>116</v>
      </c>
      <c r="B155" s="51" t="s">
        <v>41</v>
      </c>
      <c r="C155" s="315">
        <v>83</v>
      </c>
      <c r="D155" s="316"/>
      <c r="E155" s="317"/>
      <c r="F155" s="51" t="s">
        <v>29</v>
      </c>
      <c r="G155" s="51" t="s">
        <v>312</v>
      </c>
      <c r="H155" s="51" t="s">
        <v>30</v>
      </c>
      <c r="I155" s="327"/>
      <c r="J155" s="328"/>
    </row>
    <row r="156" spans="1:10" ht="15" customHeight="1" x14ac:dyDescent="0.25">
      <c r="A156" s="46" t="s">
        <v>117</v>
      </c>
      <c r="B156" s="51" t="s">
        <v>41</v>
      </c>
      <c r="C156" s="315">
        <v>68.75</v>
      </c>
      <c r="D156" s="316"/>
      <c r="E156" s="317"/>
      <c r="F156" s="51" t="s">
        <v>29</v>
      </c>
      <c r="G156" s="51" t="s">
        <v>312</v>
      </c>
      <c r="H156" s="51" t="s">
        <v>30</v>
      </c>
      <c r="I156" s="327"/>
      <c r="J156" s="328"/>
    </row>
    <row r="157" spans="1:10" ht="15" customHeight="1" x14ac:dyDescent="0.25">
      <c r="A157" s="46" t="s">
        <v>118</v>
      </c>
      <c r="B157" s="51" t="s">
        <v>41</v>
      </c>
      <c r="C157" s="315">
        <v>88.75</v>
      </c>
      <c r="D157" s="316"/>
      <c r="E157" s="317"/>
      <c r="F157" s="51" t="s">
        <v>29</v>
      </c>
      <c r="G157" s="51" t="s">
        <v>312</v>
      </c>
      <c r="H157" s="51" t="s">
        <v>30</v>
      </c>
      <c r="I157" s="327"/>
      <c r="J157" s="328"/>
    </row>
    <row r="158" spans="1:10" ht="15" customHeight="1" x14ac:dyDescent="0.25">
      <c r="A158" s="46" t="s">
        <v>119</v>
      </c>
      <c r="B158" s="51" t="s">
        <v>41</v>
      </c>
      <c r="C158" s="315">
        <v>79</v>
      </c>
      <c r="D158" s="316"/>
      <c r="E158" s="317"/>
      <c r="F158" s="51" t="s">
        <v>29</v>
      </c>
      <c r="G158" s="51" t="s">
        <v>312</v>
      </c>
      <c r="H158" s="51" t="s">
        <v>30</v>
      </c>
      <c r="I158" s="327"/>
      <c r="J158" s="328"/>
    </row>
    <row r="159" spans="1:10" ht="15" customHeight="1" x14ac:dyDescent="0.25">
      <c r="A159" s="46" t="s">
        <v>120</v>
      </c>
      <c r="B159" s="51" t="s">
        <v>41</v>
      </c>
      <c r="C159" s="315">
        <v>104.75</v>
      </c>
      <c r="D159" s="316"/>
      <c r="E159" s="317"/>
      <c r="F159" s="51" t="s">
        <v>29</v>
      </c>
      <c r="G159" s="51" t="s">
        <v>312</v>
      </c>
      <c r="H159" s="51" t="s">
        <v>30</v>
      </c>
      <c r="I159" s="327"/>
      <c r="J159" s="328"/>
    </row>
    <row r="160" spans="1:10" ht="15" customHeight="1" x14ac:dyDescent="0.25">
      <c r="A160" s="46" t="s">
        <v>121</v>
      </c>
      <c r="B160" s="51" t="s">
        <v>41</v>
      </c>
      <c r="C160" s="315">
        <v>111</v>
      </c>
      <c r="D160" s="316"/>
      <c r="E160" s="317"/>
      <c r="F160" s="51" t="s">
        <v>29</v>
      </c>
      <c r="G160" s="51" t="s">
        <v>312</v>
      </c>
      <c r="H160" s="51" t="s">
        <v>30</v>
      </c>
      <c r="I160" s="327"/>
      <c r="J160" s="328"/>
    </row>
    <row r="161" spans="1:10" ht="15" customHeight="1" x14ac:dyDescent="0.25">
      <c r="A161" s="46" t="s">
        <v>122</v>
      </c>
      <c r="B161" s="51" t="s">
        <v>41</v>
      </c>
      <c r="C161" s="315">
        <v>125.25</v>
      </c>
      <c r="D161" s="316"/>
      <c r="E161" s="317"/>
      <c r="F161" s="51" t="s">
        <v>29</v>
      </c>
      <c r="G161" s="51" t="s">
        <v>312</v>
      </c>
      <c r="H161" s="51" t="s">
        <v>30</v>
      </c>
      <c r="I161" s="327"/>
      <c r="J161" s="328"/>
    </row>
    <row r="162" spans="1:10" ht="15" customHeight="1" x14ac:dyDescent="0.25">
      <c r="A162" s="46" t="s">
        <v>123</v>
      </c>
      <c r="B162" s="51" t="s">
        <v>41</v>
      </c>
      <c r="C162" s="315">
        <v>139.5</v>
      </c>
      <c r="D162" s="316"/>
      <c r="E162" s="317"/>
      <c r="F162" s="51" t="s">
        <v>29</v>
      </c>
      <c r="G162" s="51" t="s">
        <v>312</v>
      </c>
      <c r="H162" s="51" t="s">
        <v>30</v>
      </c>
      <c r="I162" s="327"/>
      <c r="J162" s="328"/>
    </row>
    <row r="163" spans="1:10" ht="15" customHeight="1" x14ac:dyDescent="0.25">
      <c r="A163" s="46" t="s">
        <v>124</v>
      </c>
      <c r="B163" s="51" t="s">
        <v>41</v>
      </c>
      <c r="C163" s="315">
        <v>172</v>
      </c>
      <c r="D163" s="316"/>
      <c r="E163" s="317"/>
      <c r="F163" s="51" t="s">
        <v>29</v>
      </c>
      <c r="G163" s="51" t="s">
        <v>312</v>
      </c>
      <c r="H163" s="51" t="s">
        <v>30</v>
      </c>
      <c r="I163" s="327"/>
      <c r="J163" s="328"/>
    </row>
    <row r="164" spans="1:10" ht="15" customHeight="1" x14ac:dyDescent="0.25">
      <c r="A164" s="46" t="s">
        <v>125</v>
      </c>
      <c r="B164" s="51" t="s">
        <v>41</v>
      </c>
      <c r="C164" s="315">
        <v>204.25</v>
      </c>
      <c r="D164" s="316"/>
      <c r="E164" s="317"/>
      <c r="F164" s="51" t="s">
        <v>29</v>
      </c>
      <c r="G164" s="51" t="s">
        <v>312</v>
      </c>
      <c r="H164" s="51" t="s">
        <v>30</v>
      </c>
      <c r="I164" s="327"/>
      <c r="J164" s="328"/>
    </row>
    <row r="165" spans="1:10" ht="15" customHeight="1" x14ac:dyDescent="0.25">
      <c r="A165" s="46" t="s">
        <v>126</v>
      </c>
      <c r="B165" s="51" t="s">
        <v>41</v>
      </c>
      <c r="C165" s="315">
        <v>223.5</v>
      </c>
      <c r="D165" s="316"/>
      <c r="E165" s="317"/>
      <c r="F165" s="51" t="s">
        <v>29</v>
      </c>
      <c r="G165" s="51" t="s">
        <v>312</v>
      </c>
      <c r="H165" s="51" t="s">
        <v>30</v>
      </c>
      <c r="I165" s="327"/>
      <c r="J165" s="328"/>
    </row>
    <row r="166" spans="1:10" ht="15" customHeight="1" x14ac:dyDescent="0.25">
      <c r="A166" s="46" t="s">
        <v>127</v>
      </c>
      <c r="B166" s="51" t="s">
        <v>41</v>
      </c>
      <c r="C166" s="315">
        <v>242.5</v>
      </c>
      <c r="D166" s="316"/>
      <c r="E166" s="317"/>
      <c r="F166" s="51" t="s">
        <v>29</v>
      </c>
      <c r="G166" s="51" t="s">
        <v>312</v>
      </c>
      <c r="H166" s="51" t="s">
        <v>30</v>
      </c>
      <c r="I166" s="327"/>
      <c r="J166" s="328"/>
    </row>
    <row r="167" spans="1:10" ht="15" customHeight="1" x14ac:dyDescent="0.25">
      <c r="A167" s="46" t="s">
        <v>128</v>
      </c>
      <c r="B167" s="47" t="s">
        <v>41</v>
      </c>
      <c r="C167" s="315">
        <v>5.75</v>
      </c>
      <c r="D167" s="316"/>
      <c r="E167" s="317"/>
      <c r="F167" s="47" t="s">
        <v>29</v>
      </c>
      <c r="G167" s="47" t="s">
        <v>312</v>
      </c>
      <c r="H167" s="47" t="s">
        <v>30</v>
      </c>
      <c r="I167" s="327"/>
      <c r="J167" s="328"/>
    </row>
    <row r="168" spans="1:10" ht="15" customHeight="1" x14ac:dyDescent="0.25">
      <c r="A168" s="46" t="s">
        <v>129</v>
      </c>
      <c r="B168" s="47" t="s">
        <v>41</v>
      </c>
      <c r="C168" s="315">
        <v>8.75</v>
      </c>
      <c r="D168" s="316"/>
      <c r="E168" s="317"/>
      <c r="F168" s="47" t="s">
        <v>29</v>
      </c>
      <c r="G168" s="47" t="s">
        <v>312</v>
      </c>
      <c r="H168" s="47" t="s">
        <v>30</v>
      </c>
      <c r="I168" s="327"/>
      <c r="J168" s="328"/>
    </row>
    <row r="169" spans="1:10" ht="15" customHeight="1" x14ac:dyDescent="0.25">
      <c r="A169" s="46" t="s">
        <v>130</v>
      </c>
      <c r="B169" s="47" t="s">
        <v>41</v>
      </c>
      <c r="C169" s="315">
        <v>14</v>
      </c>
      <c r="D169" s="316"/>
      <c r="E169" s="317"/>
      <c r="F169" s="47" t="s">
        <v>29</v>
      </c>
      <c r="G169" s="47" t="s">
        <v>312</v>
      </c>
      <c r="H169" s="47" t="s">
        <v>30</v>
      </c>
      <c r="I169" s="327"/>
      <c r="J169" s="328"/>
    </row>
    <row r="170" spans="1:10" ht="15" customHeight="1" x14ac:dyDescent="0.25">
      <c r="A170" s="46" t="s">
        <v>131</v>
      </c>
      <c r="B170" s="47" t="s">
        <v>41</v>
      </c>
      <c r="C170" s="315">
        <v>17.75</v>
      </c>
      <c r="D170" s="316"/>
      <c r="E170" s="317"/>
      <c r="F170" s="47" t="s">
        <v>29</v>
      </c>
      <c r="G170" s="47" t="s">
        <v>312</v>
      </c>
      <c r="H170" s="47" t="s">
        <v>30</v>
      </c>
      <c r="I170" s="327"/>
      <c r="J170" s="328"/>
    </row>
    <row r="171" spans="1:10" ht="15" customHeight="1" x14ac:dyDescent="0.25">
      <c r="A171" s="46" t="s">
        <v>132</v>
      </c>
      <c r="B171" s="47" t="s">
        <v>41</v>
      </c>
      <c r="C171" s="315">
        <v>23.25</v>
      </c>
      <c r="D171" s="316"/>
      <c r="E171" s="317"/>
      <c r="F171" s="47" t="s">
        <v>29</v>
      </c>
      <c r="G171" s="47" t="s">
        <v>312</v>
      </c>
      <c r="H171" s="47" t="s">
        <v>30</v>
      </c>
      <c r="I171" s="327"/>
      <c r="J171" s="328"/>
    </row>
    <row r="172" spans="1:10" ht="15" customHeight="1" x14ac:dyDescent="0.25">
      <c r="A172" s="46" t="s">
        <v>133</v>
      </c>
      <c r="B172" s="47" t="s">
        <v>41</v>
      </c>
      <c r="C172" s="315">
        <v>27.25</v>
      </c>
      <c r="D172" s="316"/>
      <c r="E172" s="317"/>
      <c r="F172" s="47" t="s">
        <v>29</v>
      </c>
      <c r="G172" s="47" t="s">
        <v>312</v>
      </c>
      <c r="H172" s="47" t="s">
        <v>30</v>
      </c>
      <c r="I172" s="327"/>
      <c r="J172" s="328"/>
    </row>
    <row r="173" spans="1:10" ht="15" customHeight="1" x14ac:dyDescent="0.25">
      <c r="A173" s="46" t="s">
        <v>134</v>
      </c>
      <c r="B173" s="47" t="s">
        <v>41</v>
      </c>
      <c r="C173" s="315">
        <v>40.5</v>
      </c>
      <c r="D173" s="316"/>
      <c r="E173" s="317"/>
      <c r="F173" s="47" t="s">
        <v>29</v>
      </c>
      <c r="G173" s="47" t="s">
        <v>312</v>
      </c>
      <c r="H173" s="47" t="s">
        <v>30</v>
      </c>
      <c r="I173" s="327"/>
      <c r="J173" s="328"/>
    </row>
    <row r="174" spans="1:10" ht="15" customHeight="1" x14ac:dyDescent="0.25">
      <c r="A174" s="46" t="s">
        <v>135</v>
      </c>
      <c r="B174" s="47" t="s">
        <v>41</v>
      </c>
      <c r="C174" s="315">
        <v>63</v>
      </c>
      <c r="D174" s="316"/>
      <c r="E174" s="317"/>
      <c r="F174" s="47" t="s">
        <v>29</v>
      </c>
      <c r="G174" s="47" t="s">
        <v>312</v>
      </c>
      <c r="H174" s="47" t="s">
        <v>30</v>
      </c>
      <c r="I174" s="327"/>
      <c r="J174" s="328"/>
    </row>
    <row r="175" spans="1:10" ht="15" customHeight="1" x14ac:dyDescent="0.25">
      <c r="A175" s="46" t="s">
        <v>136</v>
      </c>
      <c r="B175" s="47" t="s">
        <v>41</v>
      </c>
      <c r="C175" s="315">
        <v>84</v>
      </c>
      <c r="D175" s="316"/>
      <c r="E175" s="317"/>
      <c r="F175" s="47" t="s">
        <v>29</v>
      </c>
      <c r="G175" s="47" t="s">
        <v>312</v>
      </c>
      <c r="H175" s="47" t="s">
        <v>30</v>
      </c>
      <c r="I175" s="327"/>
      <c r="J175" s="328"/>
    </row>
    <row r="176" spans="1:10" ht="15" customHeight="1" x14ac:dyDescent="0.25">
      <c r="A176" s="46" t="s">
        <v>137</v>
      </c>
      <c r="B176" s="47" t="s">
        <v>41</v>
      </c>
      <c r="C176" s="315">
        <v>138.5</v>
      </c>
      <c r="D176" s="316"/>
      <c r="E176" s="317"/>
      <c r="F176" s="47" t="s">
        <v>29</v>
      </c>
      <c r="G176" s="47" t="s">
        <v>312</v>
      </c>
      <c r="H176" s="47" t="s">
        <v>30</v>
      </c>
      <c r="I176" s="327"/>
      <c r="J176" s="328"/>
    </row>
    <row r="177" spans="1:10" ht="15" customHeight="1" x14ac:dyDescent="0.25">
      <c r="A177" s="46" t="s">
        <v>138</v>
      </c>
      <c r="B177" s="47" t="s">
        <v>41</v>
      </c>
      <c r="C177" s="315">
        <v>153.5</v>
      </c>
      <c r="D177" s="316"/>
      <c r="E177" s="317"/>
      <c r="F177" s="47" t="s">
        <v>29</v>
      </c>
      <c r="G177" s="47" t="s">
        <v>312</v>
      </c>
      <c r="H177" s="47" t="s">
        <v>30</v>
      </c>
      <c r="I177" s="327"/>
      <c r="J177" s="328"/>
    </row>
    <row r="178" spans="1:10" ht="15" customHeight="1" x14ac:dyDescent="0.25">
      <c r="A178" s="46" t="s">
        <v>139</v>
      </c>
      <c r="B178" s="47" t="s">
        <v>41</v>
      </c>
      <c r="C178" s="315">
        <v>205.25</v>
      </c>
      <c r="D178" s="316"/>
      <c r="E178" s="317"/>
      <c r="F178" s="47" t="s">
        <v>29</v>
      </c>
      <c r="G178" s="47" t="s">
        <v>312</v>
      </c>
      <c r="H178" s="47" t="s">
        <v>30</v>
      </c>
      <c r="I178" s="327"/>
      <c r="J178" s="328"/>
    </row>
    <row r="179" spans="1:10" ht="15" customHeight="1" x14ac:dyDescent="0.25">
      <c r="A179" s="46" t="s">
        <v>140</v>
      </c>
      <c r="B179" s="47" t="s">
        <v>41</v>
      </c>
      <c r="C179" s="315">
        <v>257</v>
      </c>
      <c r="D179" s="316"/>
      <c r="E179" s="317"/>
      <c r="F179" s="47" t="s">
        <v>29</v>
      </c>
      <c r="G179" s="47" t="s">
        <v>312</v>
      </c>
      <c r="H179" s="47" t="s">
        <v>30</v>
      </c>
      <c r="I179" s="327"/>
      <c r="J179" s="328"/>
    </row>
    <row r="180" spans="1:10" ht="15.6" customHeight="1" x14ac:dyDescent="0.25">
      <c r="A180" s="356" t="s">
        <v>66</v>
      </c>
      <c r="B180" s="357"/>
      <c r="C180" s="357"/>
      <c r="D180" s="357"/>
      <c r="E180" s="357"/>
      <c r="F180" s="357"/>
      <c r="G180" s="357"/>
      <c r="H180" s="358"/>
      <c r="I180" s="327"/>
      <c r="J180" s="328"/>
    </row>
    <row r="181" spans="1:10" ht="78" customHeight="1" x14ac:dyDescent="0.25">
      <c r="A181" s="359" t="s">
        <v>328</v>
      </c>
      <c r="B181" s="360"/>
      <c r="C181" s="360"/>
      <c r="D181" s="360"/>
      <c r="E181" s="360"/>
      <c r="F181" s="360"/>
      <c r="G181" s="360"/>
      <c r="H181" s="361"/>
      <c r="I181" s="327"/>
      <c r="J181" s="328"/>
    </row>
    <row r="182" spans="1:10" ht="16.149999999999999" customHeight="1" x14ac:dyDescent="0.25">
      <c r="A182" s="310" t="s">
        <v>14</v>
      </c>
      <c r="B182" s="310" t="s">
        <v>15</v>
      </c>
      <c r="C182" s="195" t="s">
        <v>274</v>
      </c>
      <c r="D182" s="195" t="s">
        <v>275</v>
      </c>
      <c r="E182" s="195" t="s">
        <v>276</v>
      </c>
      <c r="F182" s="195" t="s">
        <v>193</v>
      </c>
      <c r="G182" s="195" t="s">
        <v>193</v>
      </c>
      <c r="H182" s="310" t="s">
        <v>20</v>
      </c>
      <c r="I182" s="327"/>
      <c r="J182" s="328"/>
    </row>
    <row r="183" spans="1:10" ht="15" customHeight="1" x14ac:dyDescent="0.25">
      <c r="A183" s="311"/>
      <c r="B183" s="311"/>
      <c r="C183" s="196" t="s">
        <v>236</v>
      </c>
      <c r="D183" s="196" t="s">
        <v>236</v>
      </c>
      <c r="E183" s="196" t="s">
        <v>236</v>
      </c>
      <c r="F183" s="196" t="s">
        <v>277</v>
      </c>
      <c r="G183" s="196" t="s">
        <v>278</v>
      </c>
      <c r="H183" s="311"/>
      <c r="I183" s="327"/>
      <c r="J183" s="328"/>
    </row>
    <row r="184" spans="1:10" ht="15" customHeight="1" x14ac:dyDescent="0.25">
      <c r="A184" s="53" t="s">
        <v>346</v>
      </c>
      <c r="B184" s="55" t="s">
        <v>28</v>
      </c>
      <c r="C184" s="315">
        <v>216.25</v>
      </c>
      <c r="D184" s="316"/>
      <c r="E184" s="317"/>
      <c r="F184" s="54" t="s">
        <v>29</v>
      </c>
      <c r="G184" s="54" t="s">
        <v>312</v>
      </c>
      <c r="H184" s="54" t="s">
        <v>30</v>
      </c>
      <c r="I184" s="182"/>
      <c r="J184" s="182"/>
    </row>
    <row r="185" spans="1:10" ht="15" customHeight="1" x14ac:dyDescent="0.25">
      <c r="A185" s="53" t="s">
        <v>347</v>
      </c>
      <c r="B185" s="55" t="s">
        <v>28</v>
      </c>
      <c r="C185" s="315">
        <v>304</v>
      </c>
      <c r="D185" s="316"/>
      <c r="E185" s="317"/>
      <c r="F185" s="54" t="s">
        <v>29</v>
      </c>
      <c r="G185" s="54" t="s">
        <v>312</v>
      </c>
      <c r="H185" s="54" t="s">
        <v>30</v>
      </c>
      <c r="I185" s="182"/>
      <c r="J185" s="182"/>
    </row>
    <row r="186" spans="1:10" ht="15" customHeight="1" x14ac:dyDescent="0.25">
      <c r="A186" s="53" t="s">
        <v>348</v>
      </c>
      <c r="B186" s="55" t="s">
        <v>28</v>
      </c>
      <c r="C186" s="315">
        <v>404</v>
      </c>
      <c r="D186" s="316"/>
      <c r="E186" s="317"/>
      <c r="F186" s="54" t="s">
        <v>29</v>
      </c>
      <c r="G186" s="54" t="s">
        <v>312</v>
      </c>
      <c r="H186" s="54" t="s">
        <v>30</v>
      </c>
      <c r="I186" s="327"/>
      <c r="J186" s="328"/>
    </row>
    <row r="187" spans="1:10" ht="15" customHeight="1" x14ac:dyDescent="0.25">
      <c r="A187" s="53" t="s">
        <v>349</v>
      </c>
      <c r="B187" s="55" t="s">
        <v>28</v>
      </c>
      <c r="C187" s="315">
        <v>69</v>
      </c>
      <c r="D187" s="316"/>
      <c r="E187" s="317"/>
      <c r="F187" s="54" t="s">
        <v>29</v>
      </c>
      <c r="G187" s="54" t="s">
        <v>312</v>
      </c>
      <c r="H187" s="54" t="s">
        <v>30</v>
      </c>
      <c r="I187" s="327"/>
      <c r="J187" s="328"/>
    </row>
    <row r="188" spans="1:10" ht="15" customHeight="1" x14ac:dyDescent="0.25">
      <c r="A188" s="53" t="s">
        <v>350</v>
      </c>
      <c r="B188" s="55" t="s">
        <v>28</v>
      </c>
      <c r="C188" s="315">
        <v>96.5</v>
      </c>
      <c r="D188" s="316"/>
      <c r="E188" s="317"/>
      <c r="F188" s="54" t="s">
        <v>29</v>
      </c>
      <c r="G188" s="54" t="s">
        <v>312</v>
      </c>
      <c r="H188" s="54" t="s">
        <v>30</v>
      </c>
      <c r="I188" s="327"/>
      <c r="J188" s="328"/>
    </row>
    <row r="189" spans="1:10" ht="15" customHeight="1" x14ac:dyDescent="0.25">
      <c r="A189" s="53" t="s">
        <v>351</v>
      </c>
      <c r="B189" s="55" t="s">
        <v>28</v>
      </c>
      <c r="C189" s="315">
        <v>220.5</v>
      </c>
      <c r="D189" s="316"/>
      <c r="E189" s="317"/>
      <c r="F189" s="54" t="s">
        <v>29</v>
      </c>
      <c r="G189" s="54" t="s">
        <v>312</v>
      </c>
      <c r="H189" s="54" t="s">
        <v>30</v>
      </c>
      <c r="I189" s="327"/>
      <c r="J189" s="328"/>
    </row>
    <row r="190" spans="1:10" ht="15" customHeight="1" x14ac:dyDescent="0.25">
      <c r="A190" s="57" t="s">
        <v>352</v>
      </c>
      <c r="B190" s="55" t="s">
        <v>41</v>
      </c>
      <c r="C190" s="315">
        <v>8</v>
      </c>
      <c r="D190" s="316"/>
      <c r="E190" s="317"/>
      <c r="F190" s="54" t="s">
        <v>29</v>
      </c>
      <c r="G190" s="54" t="s">
        <v>312</v>
      </c>
      <c r="H190" s="54" t="s">
        <v>30</v>
      </c>
      <c r="I190" s="327"/>
      <c r="J190" s="328"/>
    </row>
    <row r="191" spans="1:10" ht="15" customHeight="1" x14ac:dyDescent="0.25">
      <c r="A191" s="57" t="s">
        <v>353</v>
      </c>
      <c r="B191" s="55" t="s">
        <v>41</v>
      </c>
      <c r="C191" s="315">
        <v>19.25</v>
      </c>
      <c r="D191" s="316"/>
      <c r="E191" s="317"/>
      <c r="F191" s="54" t="s">
        <v>29</v>
      </c>
      <c r="G191" s="54" t="s">
        <v>312</v>
      </c>
      <c r="H191" s="54" t="s">
        <v>30</v>
      </c>
      <c r="I191" s="327"/>
      <c r="J191" s="328"/>
    </row>
    <row r="192" spans="1:10" ht="15" customHeight="1" x14ac:dyDescent="0.25">
      <c r="A192" s="57" t="s">
        <v>354</v>
      </c>
      <c r="B192" s="55" t="s">
        <v>41</v>
      </c>
      <c r="C192" s="315">
        <v>6.5</v>
      </c>
      <c r="D192" s="316"/>
      <c r="E192" s="317"/>
      <c r="F192" s="54" t="s">
        <v>29</v>
      </c>
      <c r="G192" s="54" t="s">
        <v>312</v>
      </c>
      <c r="H192" s="54" t="s">
        <v>30</v>
      </c>
      <c r="I192" s="182"/>
      <c r="J192" s="182"/>
    </row>
    <row r="193" spans="1:10" ht="15" customHeight="1" x14ac:dyDescent="0.25">
      <c r="A193" s="46" t="s">
        <v>355</v>
      </c>
      <c r="B193" s="47" t="s">
        <v>41</v>
      </c>
      <c r="C193" s="315">
        <v>4.25</v>
      </c>
      <c r="D193" s="316"/>
      <c r="E193" s="317"/>
      <c r="F193" s="47" t="s">
        <v>29</v>
      </c>
      <c r="G193" s="47" t="s">
        <v>312</v>
      </c>
      <c r="H193" s="47" t="s">
        <v>30</v>
      </c>
      <c r="I193" s="182"/>
      <c r="J193" s="182"/>
    </row>
    <row r="194" spans="1:10" ht="15" customHeight="1" x14ac:dyDescent="0.25">
      <c r="A194" s="46" t="s">
        <v>356</v>
      </c>
      <c r="B194" s="47" t="s">
        <v>41</v>
      </c>
      <c r="C194" s="315">
        <v>9</v>
      </c>
      <c r="D194" s="316"/>
      <c r="E194" s="317"/>
      <c r="F194" s="47" t="s">
        <v>29</v>
      </c>
      <c r="G194" s="47" t="s">
        <v>312</v>
      </c>
      <c r="H194" s="47" t="s">
        <v>30</v>
      </c>
      <c r="I194" s="182"/>
      <c r="J194" s="182"/>
    </row>
    <row r="195" spans="1:10" ht="15" customHeight="1" x14ac:dyDescent="0.25">
      <c r="A195" s="46" t="s">
        <v>357</v>
      </c>
      <c r="B195" s="47" t="s">
        <v>41</v>
      </c>
      <c r="C195" s="315">
        <v>12</v>
      </c>
      <c r="D195" s="316"/>
      <c r="E195" s="317"/>
      <c r="F195" s="47" t="s">
        <v>29</v>
      </c>
      <c r="G195" s="47" t="s">
        <v>312</v>
      </c>
      <c r="H195" s="47" t="s">
        <v>30</v>
      </c>
      <c r="I195" s="327"/>
      <c r="J195" s="328"/>
    </row>
    <row r="196" spans="1:10" ht="15" customHeight="1" x14ac:dyDescent="0.25">
      <c r="A196" s="46" t="s">
        <v>358</v>
      </c>
      <c r="B196" s="47" t="s">
        <v>41</v>
      </c>
      <c r="C196" s="315">
        <v>14</v>
      </c>
      <c r="D196" s="316"/>
      <c r="E196" s="317"/>
      <c r="F196" s="47" t="s">
        <v>29</v>
      </c>
      <c r="G196" s="47" t="s">
        <v>312</v>
      </c>
      <c r="H196" s="47" t="s">
        <v>30</v>
      </c>
      <c r="I196" s="327"/>
      <c r="J196" s="328"/>
    </row>
    <row r="197" spans="1:10" ht="15" customHeight="1" x14ac:dyDescent="0.25">
      <c r="A197" s="46" t="s">
        <v>141</v>
      </c>
      <c r="B197" s="47" t="s">
        <v>41</v>
      </c>
      <c r="C197" s="315">
        <v>11.5</v>
      </c>
      <c r="D197" s="316"/>
      <c r="E197" s="317"/>
      <c r="F197" s="47" t="s">
        <v>29</v>
      </c>
      <c r="G197" s="47" t="s">
        <v>312</v>
      </c>
      <c r="H197" s="47" t="s">
        <v>30</v>
      </c>
      <c r="I197" s="327"/>
      <c r="J197" s="328"/>
    </row>
    <row r="198" spans="1:10" ht="15" customHeight="1" x14ac:dyDescent="0.25">
      <c r="A198" s="46" t="s">
        <v>142</v>
      </c>
      <c r="B198" s="47" t="s">
        <v>41</v>
      </c>
      <c r="C198" s="315">
        <v>19.25</v>
      </c>
      <c r="D198" s="316"/>
      <c r="E198" s="317"/>
      <c r="F198" s="47" t="s">
        <v>29</v>
      </c>
      <c r="G198" s="47" t="s">
        <v>312</v>
      </c>
      <c r="H198" s="47" t="s">
        <v>30</v>
      </c>
      <c r="I198" s="327"/>
      <c r="J198" s="328"/>
    </row>
    <row r="199" spans="1:10" ht="15" customHeight="1" x14ac:dyDescent="0.25">
      <c r="A199" s="46" t="s">
        <v>143</v>
      </c>
      <c r="B199" s="47" t="s">
        <v>41</v>
      </c>
      <c r="C199" s="315">
        <v>20.5</v>
      </c>
      <c r="D199" s="316"/>
      <c r="E199" s="317"/>
      <c r="F199" s="47" t="s">
        <v>29</v>
      </c>
      <c r="G199" s="47" t="s">
        <v>312</v>
      </c>
      <c r="H199" s="47" t="s">
        <v>30</v>
      </c>
      <c r="I199" s="327"/>
      <c r="J199" s="328"/>
    </row>
    <row r="200" spans="1:10" ht="15" customHeight="1" x14ac:dyDescent="0.25">
      <c r="A200" s="46" t="s">
        <v>144</v>
      </c>
      <c r="B200" s="47" t="s">
        <v>41</v>
      </c>
      <c r="C200" s="315">
        <v>23</v>
      </c>
      <c r="D200" s="316"/>
      <c r="E200" s="317"/>
      <c r="F200" s="47" t="s">
        <v>29</v>
      </c>
      <c r="G200" s="47" t="s">
        <v>312</v>
      </c>
      <c r="H200" s="47" t="s">
        <v>30</v>
      </c>
      <c r="I200" s="327"/>
      <c r="J200" s="328"/>
    </row>
    <row r="201" spans="1:10" ht="15" customHeight="1" x14ac:dyDescent="0.25">
      <c r="A201" s="46" t="s">
        <v>145</v>
      </c>
      <c r="B201" s="47" t="s">
        <v>41</v>
      </c>
      <c r="C201" s="315">
        <v>25.25</v>
      </c>
      <c r="D201" s="316"/>
      <c r="E201" s="317"/>
      <c r="F201" s="47" t="s">
        <v>29</v>
      </c>
      <c r="G201" s="47" t="s">
        <v>312</v>
      </c>
      <c r="H201" s="47" t="s">
        <v>30</v>
      </c>
      <c r="I201" s="327"/>
      <c r="J201" s="328"/>
    </row>
    <row r="202" spans="1:10" ht="15" customHeight="1" x14ac:dyDescent="0.25">
      <c r="A202" s="46" t="s">
        <v>146</v>
      </c>
      <c r="B202" s="47" t="s">
        <v>41</v>
      </c>
      <c r="C202" s="315">
        <v>28.75</v>
      </c>
      <c r="D202" s="316"/>
      <c r="E202" s="317"/>
      <c r="F202" s="47" t="s">
        <v>29</v>
      </c>
      <c r="G202" s="47" t="s">
        <v>312</v>
      </c>
      <c r="H202" s="47" t="s">
        <v>30</v>
      </c>
      <c r="I202" s="327"/>
      <c r="J202" s="328"/>
    </row>
    <row r="203" spans="1:10" ht="15" customHeight="1" x14ac:dyDescent="0.25">
      <c r="A203" s="46" t="s">
        <v>359</v>
      </c>
      <c r="B203" s="47" t="s">
        <v>28</v>
      </c>
      <c r="C203" s="315">
        <v>38.75</v>
      </c>
      <c r="D203" s="316"/>
      <c r="E203" s="317"/>
      <c r="F203" s="47" t="s">
        <v>29</v>
      </c>
      <c r="G203" s="47" t="s">
        <v>312</v>
      </c>
      <c r="H203" s="47" t="s">
        <v>30</v>
      </c>
      <c r="I203" s="327"/>
      <c r="J203" s="328"/>
    </row>
    <row r="204" spans="1:10" ht="15" customHeight="1" x14ac:dyDescent="0.25">
      <c r="A204" s="46" t="s">
        <v>360</v>
      </c>
      <c r="B204" s="47" t="s">
        <v>41</v>
      </c>
      <c r="C204" s="315">
        <v>4</v>
      </c>
      <c r="D204" s="316"/>
      <c r="E204" s="317"/>
      <c r="F204" s="47" t="s">
        <v>29</v>
      </c>
      <c r="G204" s="47" t="s">
        <v>312</v>
      </c>
      <c r="H204" s="47" t="s">
        <v>30</v>
      </c>
      <c r="I204" s="327"/>
      <c r="J204" s="328"/>
    </row>
    <row r="205" spans="1:10" ht="15" customHeight="1" x14ac:dyDescent="0.25">
      <c r="A205" s="46" t="s">
        <v>147</v>
      </c>
      <c r="B205" s="47" t="s">
        <v>41</v>
      </c>
      <c r="C205" s="315">
        <v>66.25</v>
      </c>
      <c r="D205" s="316"/>
      <c r="E205" s="317"/>
      <c r="F205" s="47" t="s">
        <v>29</v>
      </c>
      <c r="G205" s="47" t="s">
        <v>312</v>
      </c>
      <c r="H205" s="47" t="s">
        <v>30</v>
      </c>
      <c r="I205" s="327"/>
      <c r="J205" s="328"/>
    </row>
    <row r="206" spans="1:10" ht="15" customHeight="1" x14ac:dyDescent="0.25">
      <c r="A206" s="46" t="s">
        <v>148</v>
      </c>
      <c r="B206" s="47" t="s">
        <v>41</v>
      </c>
      <c r="C206" s="315">
        <v>72</v>
      </c>
      <c r="D206" s="316"/>
      <c r="E206" s="317"/>
      <c r="F206" s="47" t="s">
        <v>29</v>
      </c>
      <c r="G206" s="47" t="s">
        <v>312</v>
      </c>
      <c r="H206" s="47" t="s">
        <v>30</v>
      </c>
      <c r="I206" s="327"/>
      <c r="J206" s="328"/>
    </row>
    <row r="207" spans="1:10" ht="15" customHeight="1" x14ac:dyDescent="0.25">
      <c r="A207" s="46" t="s">
        <v>149</v>
      </c>
      <c r="B207" s="47" t="s">
        <v>41</v>
      </c>
      <c r="C207" s="315">
        <v>78</v>
      </c>
      <c r="D207" s="316"/>
      <c r="E207" s="317"/>
      <c r="F207" s="47" t="s">
        <v>29</v>
      </c>
      <c r="G207" s="47" t="s">
        <v>312</v>
      </c>
      <c r="H207" s="47" t="s">
        <v>30</v>
      </c>
      <c r="I207" s="327"/>
      <c r="J207" s="328"/>
    </row>
    <row r="208" spans="1:10" ht="15" customHeight="1" x14ac:dyDescent="0.25">
      <c r="A208" s="46" t="s">
        <v>150</v>
      </c>
      <c r="B208" s="47" t="s">
        <v>41</v>
      </c>
      <c r="C208" s="315">
        <v>84.5</v>
      </c>
      <c r="D208" s="316"/>
      <c r="E208" s="317"/>
      <c r="F208" s="47" t="s">
        <v>29</v>
      </c>
      <c r="G208" s="47" t="s">
        <v>312</v>
      </c>
      <c r="H208" s="47" t="s">
        <v>30</v>
      </c>
      <c r="I208" s="327"/>
      <c r="J208" s="328"/>
    </row>
    <row r="209" spans="1:10" ht="15" customHeight="1" x14ac:dyDescent="0.25">
      <c r="A209" s="46" t="s">
        <v>151</v>
      </c>
      <c r="B209" s="47" t="s">
        <v>41</v>
      </c>
      <c r="C209" s="315">
        <v>102</v>
      </c>
      <c r="D209" s="316"/>
      <c r="E209" s="317"/>
      <c r="F209" s="47" t="s">
        <v>29</v>
      </c>
      <c r="G209" s="47" t="s">
        <v>312</v>
      </c>
      <c r="H209" s="47" t="s">
        <v>30</v>
      </c>
      <c r="I209" s="327"/>
      <c r="J209" s="328"/>
    </row>
    <row r="210" spans="1:10" ht="15" customHeight="1" x14ac:dyDescent="0.25">
      <c r="A210" s="46" t="s">
        <v>152</v>
      </c>
      <c r="B210" s="47" t="s">
        <v>41</v>
      </c>
      <c r="C210" s="315">
        <v>164.75</v>
      </c>
      <c r="D210" s="316"/>
      <c r="E210" s="317"/>
      <c r="F210" s="47" t="s">
        <v>29</v>
      </c>
      <c r="G210" s="47" t="s">
        <v>312</v>
      </c>
      <c r="H210" s="47" t="s">
        <v>30</v>
      </c>
      <c r="I210" s="327"/>
      <c r="J210" s="328"/>
    </row>
    <row r="211" spans="1:10" ht="15" customHeight="1" x14ac:dyDescent="0.25">
      <c r="A211" s="46" t="s">
        <v>153</v>
      </c>
      <c r="B211" s="47" t="s">
        <v>41</v>
      </c>
      <c r="C211" s="315">
        <v>226.25</v>
      </c>
      <c r="D211" s="316"/>
      <c r="E211" s="317"/>
      <c r="F211" s="47" t="s">
        <v>29</v>
      </c>
      <c r="G211" s="47" t="s">
        <v>312</v>
      </c>
      <c r="H211" s="47" t="s">
        <v>30</v>
      </c>
      <c r="I211" s="327"/>
      <c r="J211" s="328"/>
    </row>
    <row r="212" spans="1:10" ht="15" customHeight="1" x14ac:dyDescent="0.25">
      <c r="A212" s="46" t="s">
        <v>154</v>
      </c>
      <c r="B212" s="47" t="s">
        <v>41</v>
      </c>
      <c r="C212" s="315">
        <v>286.75</v>
      </c>
      <c r="D212" s="316"/>
      <c r="E212" s="317"/>
      <c r="F212" s="47" t="s">
        <v>29</v>
      </c>
      <c r="G212" s="47" t="s">
        <v>312</v>
      </c>
      <c r="H212" s="47" t="s">
        <v>30</v>
      </c>
      <c r="I212" s="327"/>
      <c r="J212" s="328"/>
    </row>
    <row r="213" spans="1:10" ht="15" customHeight="1" x14ac:dyDescent="0.25">
      <c r="A213" s="46" t="s">
        <v>155</v>
      </c>
      <c r="B213" s="47" t="s">
        <v>41</v>
      </c>
      <c r="C213" s="315">
        <v>347.5</v>
      </c>
      <c r="D213" s="316"/>
      <c r="E213" s="317"/>
      <c r="F213" s="47" t="s">
        <v>29</v>
      </c>
      <c r="G213" s="47" t="s">
        <v>312</v>
      </c>
      <c r="H213" s="47" t="s">
        <v>30</v>
      </c>
      <c r="I213" s="327"/>
      <c r="J213" s="328"/>
    </row>
    <row r="214" spans="1:10" ht="15" customHeight="1" x14ac:dyDescent="0.25">
      <c r="A214" s="46" t="s">
        <v>156</v>
      </c>
      <c r="B214" s="47" t="s">
        <v>41</v>
      </c>
      <c r="C214" s="315">
        <v>403</v>
      </c>
      <c r="D214" s="316"/>
      <c r="E214" s="317"/>
      <c r="F214" s="47" t="s">
        <v>29</v>
      </c>
      <c r="G214" s="47" t="s">
        <v>312</v>
      </c>
      <c r="H214" s="47" t="s">
        <v>30</v>
      </c>
      <c r="I214" s="327"/>
      <c r="J214" s="328"/>
    </row>
    <row r="215" spans="1:10" ht="15" customHeight="1" x14ac:dyDescent="0.25">
      <c r="A215" s="46" t="s">
        <v>157</v>
      </c>
      <c r="B215" s="47" t="s">
        <v>41</v>
      </c>
      <c r="C215" s="315">
        <v>458.25</v>
      </c>
      <c r="D215" s="316"/>
      <c r="E215" s="317"/>
      <c r="F215" s="47" t="s">
        <v>29</v>
      </c>
      <c r="G215" s="47" t="s">
        <v>312</v>
      </c>
      <c r="H215" s="47" t="s">
        <v>30</v>
      </c>
      <c r="I215" s="327"/>
      <c r="J215" s="328"/>
    </row>
    <row r="216" spans="1:10" ht="15" customHeight="1" x14ac:dyDescent="0.25">
      <c r="A216" s="46" t="s">
        <v>158</v>
      </c>
      <c r="B216" s="47" t="s">
        <v>41</v>
      </c>
      <c r="C216" s="315">
        <v>569</v>
      </c>
      <c r="D216" s="316"/>
      <c r="E216" s="317"/>
      <c r="F216" s="47" t="s">
        <v>29</v>
      </c>
      <c r="G216" s="47" t="s">
        <v>312</v>
      </c>
      <c r="H216" s="47" t="s">
        <v>30</v>
      </c>
      <c r="I216" s="327"/>
      <c r="J216" s="328"/>
    </row>
    <row r="217" spans="1:10" ht="15" customHeight="1" x14ac:dyDescent="0.25">
      <c r="A217" s="46" t="s">
        <v>159</v>
      </c>
      <c r="B217" s="51" t="s">
        <v>41</v>
      </c>
      <c r="C217" s="315">
        <v>37.75</v>
      </c>
      <c r="D217" s="316"/>
      <c r="E217" s="317"/>
      <c r="F217" s="51" t="s">
        <v>29</v>
      </c>
      <c r="G217" s="51" t="s">
        <v>312</v>
      </c>
      <c r="H217" s="51" t="s">
        <v>30</v>
      </c>
      <c r="I217" s="327"/>
      <c r="J217" s="328"/>
    </row>
    <row r="218" spans="1:10" ht="15.6" customHeight="1" x14ac:dyDescent="0.25">
      <c r="A218" s="356" t="s">
        <v>66</v>
      </c>
      <c r="B218" s="357"/>
      <c r="C218" s="357"/>
      <c r="D218" s="357"/>
      <c r="E218" s="357"/>
      <c r="F218" s="357"/>
      <c r="G218" s="357"/>
      <c r="H218" s="358"/>
      <c r="I218" s="327"/>
      <c r="J218" s="328"/>
    </row>
    <row r="219" spans="1:10" ht="78" customHeight="1" x14ac:dyDescent="0.25">
      <c r="A219" s="359" t="s">
        <v>328</v>
      </c>
      <c r="B219" s="360"/>
      <c r="C219" s="360"/>
      <c r="D219" s="360"/>
      <c r="E219" s="360"/>
      <c r="F219" s="360"/>
      <c r="G219" s="360"/>
      <c r="H219" s="361"/>
      <c r="I219" s="327"/>
      <c r="J219" s="328"/>
    </row>
    <row r="220" spans="1:10" ht="16.149999999999999" customHeight="1" x14ac:dyDescent="0.25">
      <c r="A220" s="310" t="s">
        <v>14</v>
      </c>
      <c r="B220" s="310" t="s">
        <v>15</v>
      </c>
      <c r="C220" s="195" t="s">
        <v>274</v>
      </c>
      <c r="D220" s="195" t="s">
        <v>275</v>
      </c>
      <c r="E220" s="195" t="s">
        <v>276</v>
      </c>
      <c r="F220" s="195" t="s">
        <v>193</v>
      </c>
      <c r="G220" s="195" t="s">
        <v>193</v>
      </c>
      <c r="H220" s="310" t="s">
        <v>20</v>
      </c>
      <c r="I220" s="327"/>
      <c r="J220" s="328"/>
    </row>
    <row r="221" spans="1:10" ht="15" customHeight="1" x14ac:dyDescent="0.25">
      <c r="A221" s="311"/>
      <c r="B221" s="311"/>
      <c r="C221" s="196" t="s">
        <v>236</v>
      </c>
      <c r="D221" s="196" t="s">
        <v>236</v>
      </c>
      <c r="E221" s="196" t="s">
        <v>236</v>
      </c>
      <c r="F221" s="196" t="s">
        <v>277</v>
      </c>
      <c r="G221" s="196" t="s">
        <v>278</v>
      </c>
      <c r="H221" s="311"/>
      <c r="I221" s="327"/>
      <c r="J221" s="328"/>
    </row>
    <row r="222" spans="1:10" ht="15" customHeight="1" x14ac:dyDescent="0.25">
      <c r="A222" s="46" t="s">
        <v>160</v>
      </c>
      <c r="B222" s="51" t="s">
        <v>41</v>
      </c>
      <c r="C222" s="315">
        <v>40</v>
      </c>
      <c r="D222" s="316"/>
      <c r="E222" s="317"/>
      <c r="F222" s="51" t="s">
        <v>29</v>
      </c>
      <c r="G222" s="51" t="s">
        <v>312</v>
      </c>
      <c r="H222" s="51" t="s">
        <v>30</v>
      </c>
      <c r="I222" s="327"/>
      <c r="J222" s="328"/>
    </row>
    <row r="223" spans="1:10" ht="15" customHeight="1" x14ac:dyDescent="0.25">
      <c r="A223" s="46" t="s">
        <v>161</v>
      </c>
      <c r="B223" s="51" t="s">
        <v>41</v>
      </c>
      <c r="C223" s="315">
        <v>42.5</v>
      </c>
      <c r="D223" s="316"/>
      <c r="E223" s="317"/>
      <c r="F223" s="51" t="s">
        <v>29</v>
      </c>
      <c r="G223" s="51" t="s">
        <v>312</v>
      </c>
      <c r="H223" s="51" t="s">
        <v>30</v>
      </c>
      <c r="I223" s="327"/>
      <c r="J223" s="328"/>
    </row>
    <row r="224" spans="1:10" ht="15" customHeight="1" x14ac:dyDescent="0.25">
      <c r="A224" s="46" t="s">
        <v>162</v>
      </c>
      <c r="B224" s="51" t="s">
        <v>41</v>
      </c>
      <c r="C224" s="315">
        <v>49</v>
      </c>
      <c r="D224" s="316"/>
      <c r="E224" s="317"/>
      <c r="F224" s="51" t="s">
        <v>29</v>
      </c>
      <c r="G224" s="51" t="s">
        <v>312</v>
      </c>
      <c r="H224" s="51" t="s">
        <v>30</v>
      </c>
      <c r="I224" s="327"/>
      <c r="J224" s="328"/>
    </row>
    <row r="225" spans="1:10" ht="15" customHeight="1" x14ac:dyDescent="0.25">
      <c r="A225" s="46" t="s">
        <v>163</v>
      </c>
      <c r="B225" s="51" t="s">
        <v>41</v>
      </c>
      <c r="C225" s="315">
        <v>47.25</v>
      </c>
      <c r="D225" s="316"/>
      <c r="E225" s="317"/>
      <c r="F225" s="51" t="s">
        <v>29</v>
      </c>
      <c r="G225" s="51" t="s">
        <v>312</v>
      </c>
      <c r="H225" s="51" t="s">
        <v>30</v>
      </c>
      <c r="I225" s="327"/>
      <c r="J225" s="328"/>
    </row>
    <row r="226" spans="1:10" ht="15" customHeight="1" x14ac:dyDescent="0.25">
      <c r="A226" s="46" t="s">
        <v>164</v>
      </c>
      <c r="B226" s="51" t="s">
        <v>41</v>
      </c>
      <c r="C226" s="315">
        <v>49</v>
      </c>
      <c r="D226" s="316"/>
      <c r="E226" s="317"/>
      <c r="F226" s="51" t="s">
        <v>29</v>
      </c>
      <c r="G226" s="51" t="s">
        <v>312</v>
      </c>
      <c r="H226" s="51" t="s">
        <v>30</v>
      </c>
      <c r="I226" s="327"/>
      <c r="J226" s="328"/>
    </row>
    <row r="227" spans="1:10" ht="15" customHeight="1" x14ac:dyDescent="0.25">
      <c r="A227" s="46" t="s">
        <v>165</v>
      </c>
      <c r="B227" s="51" t="s">
        <v>41</v>
      </c>
      <c r="C227" s="315">
        <v>71.5</v>
      </c>
      <c r="D227" s="316"/>
      <c r="E227" s="317"/>
      <c r="F227" s="51" t="s">
        <v>29</v>
      </c>
      <c r="G227" s="51" t="s">
        <v>312</v>
      </c>
      <c r="H227" s="51" t="s">
        <v>30</v>
      </c>
      <c r="I227" s="327"/>
      <c r="J227" s="328"/>
    </row>
    <row r="228" spans="1:10" ht="15" customHeight="1" x14ac:dyDescent="0.25">
      <c r="A228" s="46" t="s">
        <v>166</v>
      </c>
      <c r="B228" s="51" t="s">
        <v>41</v>
      </c>
      <c r="C228" s="315">
        <v>95.75</v>
      </c>
      <c r="D228" s="316"/>
      <c r="E228" s="317"/>
      <c r="F228" s="51" t="s">
        <v>29</v>
      </c>
      <c r="G228" s="51" t="s">
        <v>312</v>
      </c>
      <c r="H228" s="51" t="s">
        <v>30</v>
      </c>
      <c r="I228" s="327"/>
      <c r="J228" s="328"/>
    </row>
    <row r="229" spans="1:10" ht="15" customHeight="1" x14ac:dyDescent="0.25">
      <c r="A229" s="46" t="s">
        <v>167</v>
      </c>
      <c r="B229" s="51" t="s">
        <v>41</v>
      </c>
      <c r="C229" s="315">
        <v>118.5</v>
      </c>
      <c r="D229" s="316"/>
      <c r="E229" s="317"/>
      <c r="F229" s="51" t="s">
        <v>29</v>
      </c>
      <c r="G229" s="51" t="s">
        <v>312</v>
      </c>
      <c r="H229" s="51" t="s">
        <v>30</v>
      </c>
      <c r="I229" s="327"/>
      <c r="J229" s="328"/>
    </row>
    <row r="230" spans="1:10" ht="15" customHeight="1" x14ac:dyDescent="0.25">
      <c r="A230" s="46" t="s">
        <v>168</v>
      </c>
      <c r="B230" s="51" t="s">
        <v>41</v>
      </c>
      <c r="C230" s="315">
        <v>140</v>
      </c>
      <c r="D230" s="316"/>
      <c r="E230" s="317"/>
      <c r="F230" s="51" t="s">
        <v>29</v>
      </c>
      <c r="G230" s="51" t="s">
        <v>312</v>
      </c>
      <c r="H230" s="51" t="s">
        <v>30</v>
      </c>
      <c r="I230" s="327"/>
      <c r="J230" s="328"/>
    </row>
    <row r="231" spans="1:10" ht="15" customHeight="1" x14ac:dyDescent="0.25">
      <c r="A231" s="46" t="s">
        <v>169</v>
      </c>
      <c r="B231" s="51" t="s">
        <v>41</v>
      </c>
      <c r="C231" s="315">
        <v>170.5</v>
      </c>
      <c r="D231" s="316"/>
      <c r="E231" s="317"/>
      <c r="F231" s="51" t="s">
        <v>29</v>
      </c>
      <c r="G231" s="51" t="s">
        <v>312</v>
      </c>
      <c r="H231" s="51" t="s">
        <v>30</v>
      </c>
      <c r="I231" s="327"/>
      <c r="J231" s="328"/>
    </row>
    <row r="232" spans="1:10" ht="15" customHeight="1" x14ac:dyDescent="0.25">
      <c r="A232" s="46" t="s">
        <v>170</v>
      </c>
      <c r="B232" s="51" t="s">
        <v>41</v>
      </c>
      <c r="C232" s="315">
        <v>186.75</v>
      </c>
      <c r="D232" s="316"/>
      <c r="E232" s="317"/>
      <c r="F232" s="51" t="s">
        <v>29</v>
      </c>
      <c r="G232" s="51" t="s">
        <v>312</v>
      </c>
      <c r="H232" s="51" t="s">
        <v>30</v>
      </c>
      <c r="I232" s="327"/>
      <c r="J232" s="328"/>
    </row>
    <row r="233" spans="1:10" ht="15" customHeight="1" x14ac:dyDescent="0.25">
      <c r="A233" s="46" t="s">
        <v>171</v>
      </c>
      <c r="B233" s="51" t="s">
        <v>41</v>
      </c>
      <c r="C233" s="315">
        <v>240</v>
      </c>
      <c r="D233" s="316"/>
      <c r="E233" s="317"/>
      <c r="F233" s="51" t="s">
        <v>29</v>
      </c>
      <c r="G233" s="51" t="s">
        <v>312</v>
      </c>
      <c r="H233" s="51" t="s">
        <v>30</v>
      </c>
      <c r="I233" s="327"/>
      <c r="J233" s="328"/>
    </row>
    <row r="234" spans="1:10" ht="15" customHeight="1" x14ac:dyDescent="0.25">
      <c r="A234" s="46" t="s">
        <v>172</v>
      </c>
      <c r="B234" s="51" t="s">
        <v>41</v>
      </c>
      <c r="C234" s="315">
        <v>293.5</v>
      </c>
      <c r="D234" s="316"/>
      <c r="E234" s="317"/>
      <c r="F234" s="51" t="s">
        <v>29</v>
      </c>
      <c r="G234" s="51" t="s">
        <v>312</v>
      </c>
      <c r="H234" s="51" t="s">
        <v>30</v>
      </c>
      <c r="I234" s="327"/>
      <c r="J234" s="328"/>
    </row>
    <row r="235" spans="1:10" ht="15" customHeight="1" x14ac:dyDescent="0.25">
      <c r="A235" s="53" t="s">
        <v>173</v>
      </c>
      <c r="B235" s="54" t="s">
        <v>28</v>
      </c>
      <c r="C235" s="315">
        <v>1461.5</v>
      </c>
      <c r="D235" s="316"/>
      <c r="E235" s="317"/>
      <c r="F235" s="54" t="s">
        <v>29</v>
      </c>
      <c r="G235" s="54" t="s">
        <v>312</v>
      </c>
      <c r="H235" s="54" t="s">
        <v>30</v>
      </c>
      <c r="I235" s="182"/>
      <c r="J235" s="182"/>
    </row>
    <row r="236" spans="1:10" ht="15" customHeight="1" x14ac:dyDescent="0.25">
      <c r="A236" s="46" t="s">
        <v>174</v>
      </c>
      <c r="B236" s="51" t="s">
        <v>28</v>
      </c>
      <c r="C236" s="315">
        <v>187</v>
      </c>
      <c r="D236" s="316"/>
      <c r="E236" s="317"/>
      <c r="F236" s="47" t="s">
        <v>29</v>
      </c>
      <c r="G236" s="47" t="s">
        <v>312</v>
      </c>
      <c r="H236" s="47" t="s">
        <v>30</v>
      </c>
      <c r="I236" s="182"/>
      <c r="J236" s="182"/>
    </row>
    <row r="237" spans="1:10" ht="15" customHeight="1" x14ac:dyDescent="0.25">
      <c r="A237" s="46" t="s">
        <v>175</v>
      </c>
      <c r="B237" s="51" t="s">
        <v>28</v>
      </c>
      <c r="C237" s="315">
        <v>157</v>
      </c>
      <c r="D237" s="316"/>
      <c r="E237" s="317"/>
      <c r="F237" s="47" t="s">
        <v>29</v>
      </c>
      <c r="G237" s="47" t="s">
        <v>312</v>
      </c>
      <c r="H237" s="47" t="s">
        <v>30</v>
      </c>
      <c r="I237" s="327"/>
      <c r="J237" s="328"/>
    </row>
    <row r="238" spans="1:10" ht="15" customHeight="1" x14ac:dyDescent="0.25">
      <c r="A238" s="46" t="s">
        <v>176</v>
      </c>
      <c r="B238" s="47" t="s">
        <v>28</v>
      </c>
      <c r="C238" s="315">
        <v>609</v>
      </c>
      <c r="D238" s="316"/>
      <c r="E238" s="317"/>
      <c r="F238" s="47" t="s">
        <v>29</v>
      </c>
      <c r="G238" s="47" t="s">
        <v>312</v>
      </c>
      <c r="H238" s="47" t="s">
        <v>30</v>
      </c>
      <c r="I238" s="327"/>
      <c r="J238" s="328"/>
    </row>
    <row r="239" spans="1:10" ht="15" customHeight="1" x14ac:dyDescent="0.25">
      <c r="A239" s="46" t="s">
        <v>177</v>
      </c>
      <c r="B239" s="47" t="s">
        <v>28</v>
      </c>
      <c r="C239" s="315">
        <v>743</v>
      </c>
      <c r="D239" s="316"/>
      <c r="E239" s="317"/>
      <c r="F239" s="47" t="s">
        <v>29</v>
      </c>
      <c r="G239" s="47" t="s">
        <v>312</v>
      </c>
      <c r="H239" s="47" t="s">
        <v>30</v>
      </c>
      <c r="I239" s="327"/>
      <c r="J239" s="328"/>
    </row>
    <row r="240" spans="1:10" ht="15" customHeight="1" x14ac:dyDescent="0.25">
      <c r="A240" s="46" t="s">
        <v>178</v>
      </c>
      <c r="B240" s="47" t="s">
        <v>28</v>
      </c>
      <c r="C240" s="315">
        <v>670</v>
      </c>
      <c r="D240" s="316"/>
      <c r="E240" s="317"/>
      <c r="F240" s="47" t="s">
        <v>29</v>
      </c>
      <c r="G240" s="47" t="s">
        <v>312</v>
      </c>
      <c r="H240" s="47" t="s">
        <v>30</v>
      </c>
      <c r="I240" s="327"/>
      <c r="J240" s="328"/>
    </row>
    <row r="241" spans="1:10" ht="15" customHeight="1" x14ac:dyDescent="0.25">
      <c r="A241" s="46" t="s">
        <v>179</v>
      </c>
      <c r="B241" s="47" t="s">
        <v>28</v>
      </c>
      <c r="C241" s="315">
        <v>962</v>
      </c>
      <c r="D241" s="316"/>
      <c r="E241" s="317"/>
      <c r="F241" s="47" t="s">
        <v>29</v>
      </c>
      <c r="G241" s="47" t="s">
        <v>312</v>
      </c>
      <c r="H241" s="47" t="s">
        <v>30</v>
      </c>
      <c r="I241" s="327"/>
      <c r="J241" s="328"/>
    </row>
    <row r="242" spans="1:10" ht="15" customHeight="1" x14ac:dyDescent="0.25">
      <c r="A242" s="46" t="s">
        <v>180</v>
      </c>
      <c r="B242" s="47" t="s">
        <v>28</v>
      </c>
      <c r="C242" s="315">
        <v>1062</v>
      </c>
      <c r="D242" s="316"/>
      <c r="E242" s="317"/>
      <c r="F242" s="47" t="s">
        <v>29</v>
      </c>
      <c r="G242" s="47" t="s">
        <v>312</v>
      </c>
      <c r="H242" s="47" t="s">
        <v>30</v>
      </c>
      <c r="I242" s="327"/>
      <c r="J242" s="328"/>
    </row>
    <row r="243" spans="1:10" ht="15" customHeight="1" x14ac:dyDescent="0.25">
      <c r="A243" s="46" t="s">
        <v>181</v>
      </c>
      <c r="B243" s="47" t="s">
        <v>28</v>
      </c>
      <c r="C243" s="315">
        <v>1163</v>
      </c>
      <c r="D243" s="316"/>
      <c r="E243" s="317"/>
      <c r="F243" s="47" t="s">
        <v>29</v>
      </c>
      <c r="G243" s="47" t="s">
        <v>312</v>
      </c>
      <c r="H243" s="47" t="s">
        <v>30</v>
      </c>
      <c r="I243" s="327"/>
      <c r="J243" s="328"/>
    </row>
    <row r="244" spans="1:10" ht="15" customHeight="1" x14ac:dyDescent="0.25">
      <c r="A244" s="46" t="s">
        <v>182</v>
      </c>
      <c r="B244" s="47" t="s">
        <v>28</v>
      </c>
      <c r="C244" s="315">
        <v>121.75</v>
      </c>
      <c r="D244" s="316"/>
      <c r="E244" s="317"/>
      <c r="F244" s="47" t="s">
        <v>29</v>
      </c>
      <c r="G244" s="47" t="s">
        <v>312</v>
      </c>
      <c r="H244" s="47" t="s">
        <v>30</v>
      </c>
      <c r="I244" s="327"/>
      <c r="J244" s="328"/>
    </row>
    <row r="245" spans="1:10" ht="15" customHeight="1" x14ac:dyDescent="0.25">
      <c r="A245" s="46" t="s">
        <v>183</v>
      </c>
      <c r="B245" s="47" t="s">
        <v>28</v>
      </c>
      <c r="C245" s="315">
        <v>144</v>
      </c>
      <c r="D245" s="316"/>
      <c r="E245" s="317"/>
      <c r="F245" s="47" t="s">
        <v>29</v>
      </c>
      <c r="G245" s="47" t="s">
        <v>312</v>
      </c>
      <c r="H245" s="47" t="s">
        <v>30</v>
      </c>
      <c r="I245" s="327"/>
      <c r="J245" s="328"/>
    </row>
    <row r="246" spans="1:10" ht="15" customHeight="1" x14ac:dyDescent="0.25">
      <c r="A246" s="46" t="s">
        <v>184</v>
      </c>
      <c r="B246" s="47" t="s">
        <v>28</v>
      </c>
      <c r="C246" s="315">
        <v>177.25</v>
      </c>
      <c r="D246" s="316"/>
      <c r="E246" s="317"/>
      <c r="F246" s="47" t="s">
        <v>29</v>
      </c>
      <c r="G246" s="47" t="s">
        <v>312</v>
      </c>
      <c r="H246" s="47" t="s">
        <v>30</v>
      </c>
      <c r="I246" s="327"/>
      <c r="J246" s="328"/>
    </row>
    <row r="247" spans="1:10" ht="15" customHeight="1" x14ac:dyDescent="0.25">
      <c r="A247" s="46" t="s">
        <v>185</v>
      </c>
      <c r="B247" s="47" t="s">
        <v>28</v>
      </c>
      <c r="C247" s="315">
        <v>254.75</v>
      </c>
      <c r="D247" s="316"/>
      <c r="E247" s="317"/>
      <c r="F247" s="47" t="s">
        <v>29</v>
      </c>
      <c r="G247" s="47" t="s">
        <v>312</v>
      </c>
      <c r="H247" s="47" t="s">
        <v>30</v>
      </c>
      <c r="I247" s="327"/>
      <c r="J247" s="328"/>
    </row>
    <row r="248" spans="1:10" ht="15" customHeight="1" x14ac:dyDescent="0.25">
      <c r="A248" s="46" t="s">
        <v>186</v>
      </c>
      <c r="B248" s="47" t="s">
        <v>28</v>
      </c>
      <c r="C248" s="315">
        <v>321.25</v>
      </c>
      <c r="D248" s="316"/>
      <c r="E248" s="317"/>
      <c r="F248" s="47" t="s">
        <v>29</v>
      </c>
      <c r="G248" s="47" t="s">
        <v>312</v>
      </c>
      <c r="H248" s="47" t="s">
        <v>30</v>
      </c>
      <c r="I248" s="327"/>
      <c r="J248" s="328"/>
    </row>
    <row r="249" spans="1:10" ht="15" customHeight="1" x14ac:dyDescent="0.25">
      <c r="A249" s="46" t="s">
        <v>187</v>
      </c>
      <c r="B249" s="47" t="s">
        <v>28</v>
      </c>
      <c r="C249" s="315">
        <v>432</v>
      </c>
      <c r="D249" s="316"/>
      <c r="E249" s="317"/>
      <c r="F249" s="47" t="s">
        <v>29</v>
      </c>
      <c r="G249" s="47" t="s">
        <v>312</v>
      </c>
      <c r="H249" s="47" t="s">
        <v>30</v>
      </c>
      <c r="I249" s="327"/>
      <c r="J249" s="328"/>
    </row>
    <row r="250" spans="1:10" ht="15" customHeight="1" x14ac:dyDescent="0.25">
      <c r="A250" s="46" t="s">
        <v>188</v>
      </c>
      <c r="B250" s="47" t="s">
        <v>28</v>
      </c>
      <c r="C250" s="315">
        <v>653.5</v>
      </c>
      <c r="D250" s="316"/>
      <c r="E250" s="317"/>
      <c r="F250" s="47" t="s">
        <v>29</v>
      </c>
      <c r="G250" s="47" t="s">
        <v>312</v>
      </c>
      <c r="H250" s="47" t="s">
        <v>30</v>
      </c>
      <c r="I250" s="327"/>
      <c r="J250" s="328"/>
    </row>
    <row r="251" spans="1:10" ht="15" customHeight="1" x14ac:dyDescent="0.25">
      <c r="A251" s="46" t="s">
        <v>189</v>
      </c>
      <c r="B251" s="47" t="s">
        <v>28</v>
      </c>
      <c r="C251" s="315">
        <v>697.75</v>
      </c>
      <c r="D251" s="316"/>
      <c r="E251" s="317"/>
      <c r="F251" s="47" t="s">
        <v>29</v>
      </c>
      <c r="G251" s="47" t="s">
        <v>312</v>
      </c>
      <c r="H251" s="47" t="s">
        <v>30</v>
      </c>
      <c r="I251" s="327"/>
      <c r="J251" s="328"/>
    </row>
    <row r="252" spans="1:10" ht="15" customHeight="1" x14ac:dyDescent="0.25">
      <c r="A252" s="46" t="s">
        <v>190</v>
      </c>
      <c r="B252" s="47" t="s">
        <v>28</v>
      </c>
      <c r="C252" s="315">
        <v>1163</v>
      </c>
      <c r="D252" s="316"/>
      <c r="E252" s="317"/>
      <c r="F252" s="47" t="s">
        <v>29</v>
      </c>
      <c r="G252" s="47" t="s">
        <v>312</v>
      </c>
      <c r="H252" s="47" t="s">
        <v>30</v>
      </c>
      <c r="I252" s="327"/>
      <c r="J252" s="328"/>
    </row>
    <row r="253" spans="1:10" ht="15" customHeight="1" x14ac:dyDescent="0.25">
      <c r="A253" s="46" t="s">
        <v>191</v>
      </c>
      <c r="B253" s="47" t="s">
        <v>28</v>
      </c>
      <c r="C253" s="315">
        <v>1661.5</v>
      </c>
      <c r="D253" s="316"/>
      <c r="E253" s="317"/>
      <c r="F253" s="47" t="s">
        <v>29</v>
      </c>
      <c r="G253" s="47" t="s">
        <v>312</v>
      </c>
      <c r="H253" s="47" t="s">
        <v>30</v>
      </c>
      <c r="I253" s="327"/>
      <c r="J253" s="328"/>
    </row>
    <row r="254" spans="1:10" ht="15.6" customHeight="1" x14ac:dyDescent="0.25">
      <c r="A254" s="312" t="s">
        <v>361</v>
      </c>
      <c r="B254" s="313"/>
      <c r="C254" s="313"/>
      <c r="D254" s="313"/>
      <c r="E254" s="313"/>
      <c r="F254" s="313"/>
      <c r="G254" s="313"/>
      <c r="H254" s="314"/>
      <c r="I254" s="327"/>
      <c r="J254" s="328"/>
    </row>
    <row r="255" spans="1:10" ht="16.149999999999999" customHeight="1" x14ac:dyDescent="0.25">
      <c r="A255" s="310" t="s">
        <v>14</v>
      </c>
      <c r="B255" s="310" t="s">
        <v>15</v>
      </c>
      <c r="C255" s="195" t="s">
        <v>274</v>
      </c>
      <c r="D255" s="195" t="s">
        <v>275</v>
      </c>
      <c r="E255" s="195" t="s">
        <v>276</v>
      </c>
      <c r="F255" s="195" t="s">
        <v>193</v>
      </c>
      <c r="G255" s="195" t="s">
        <v>193</v>
      </c>
      <c r="H255" s="310" t="s">
        <v>20</v>
      </c>
      <c r="I255" s="327"/>
      <c r="J255" s="328"/>
    </row>
    <row r="256" spans="1:10" ht="15" customHeight="1" x14ac:dyDescent="0.25">
      <c r="A256" s="311"/>
      <c r="B256" s="311"/>
      <c r="C256" s="196" t="s">
        <v>236</v>
      </c>
      <c r="D256" s="196" t="s">
        <v>236</v>
      </c>
      <c r="E256" s="196" t="s">
        <v>236</v>
      </c>
      <c r="F256" s="196" t="s">
        <v>277</v>
      </c>
      <c r="G256" s="196" t="s">
        <v>278</v>
      </c>
      <c r="H256" s="311"/>
      <c r="I256" s="327"/>
      <c r="J256" s="328"/>
    </row>
    <row r="257" spans="1:10" ht="15" customHeight="1" x14ac:dyDescent="0.25">
      <c r="A257" s="46" t="s">
        <v>362</v>
      </c>
      <c r="B257" s="47" t="s">
        <v>33</v>
      </c>
      <c r="C257" s="315">
        <v>100</v>
      </c>
      <c r="D257" s="316"/>
      <c r="E257" s="317"/>
      <c r="F257" s="46" t="s">
        <v>29</v>
      </c>
      <c r="G257" s="52" t="s">
        <v>312</v>
      </c>
      <c r="H257" s="47" t="s">
        <v>30</v>
      </c>
      <c r="I257" s="45"/>
      <c r="J257" s="45"/>
    </row>
    <row r="258" spans="1:10" ht="15" customHeight="1" x14ac:dyDescent="0.25">
      <c r="A258" s="46" t="s">
        <v>363</v>
      </c>
      <c r="B258" s="47" t="s">
        <v>33</v>
      </c>
      <c r="C258" s="315">
        <v>110</v>
      </c>
      <c r="D258" s="316"/>
      <c r="E258" s="317"/>
      <c r="F258" s="46" t="s">
        <v>29</v>
      </c>
      <c r="G258" s="52" t="s">
        <v>312</v>
      </c>
      <c r="H258" s="47" t="s">
        <v>30</v>
      </c>
      <c r="I258" s="182"/>
      <c r="J258" s="182"/>
    </row>
    <row r="259" spans="1:10" ht="15" customHeight="1" x14ac:dyDescent="0.25">
      <c r="A259" s="46" t="s">
        <v>364</v>
      </c>
      <c r="B259" s="47" t="s">
        <v>33</v>
      </c>
      <c r="C259" s="315">
        <v>145</v>
      </c>
      <c r="D259" s="316"/>
      <c r="E259" s="317"/>
      <c r="F259" s="46" t="s">
        <v>29</v>
      </c>
      <c r="G259" s="52" t="s">
        <v>312</v>
      </c>
      <c r="H259" s="47" t="s">
        <v>30</v>
      </c>
      <c r="I259" s="182"/>
      <c r="J259" s="182"/>
    </row>
    <row r="260" spans="1:10" ht="15" customHeight="1" x14ac:dyDescent="0.25">
      <c r="A260" s="46" t="s">
        <v>365</v>
      </c>
      <c r="B260" s="47" t="s">
        <v>33</v>
      </c>
      <c r="C260" s="315">
        <v>75</v>
      </c>
      <c r="D260" s="316"/>
      <c r="E260" s="317"/>
      <c r="F260" s="46" t="s">
        <v>29</v>
      </c>
      <c r="G260" s="52" t="s">
        <v>312</v>
      </c>
      <c r="H260" s="47" t="s">
        <v>30</v>
      </c>
      <c r="I260" s="182"/>
      <c r="J260" s="182"/>
    </row>
    <row r="261" spans="1:10" ht="15" customHeight="1" x14ac:dyDescent="0.25">
      <c r="A261" s="46" t="s">
        <v>366</v>
      </c>
      <c r="B261" s="47" t="s">
        <v>33</v>
      </c>
      <c r="C261" s="315">
        <v>75</v>
      </c>
      <c r="D261" s="316"/>
      <c r="E261" s="317"/>
      <c r="F261" s="46" t="s">
        <v>29</v>
      </c>
      <c r="G261" s="52" t="s">
        <v>312</v>
      </c>
      <c r="H261" s="47" t="s">
        <v>30</v>
      </c>
      <c r="I261" s="182"/>
      <c r="J261" s="182"/>
    </row>
    <row r="262" spans="1:10" ht="15" customHeight="1" x14ac:dyDescent="0.25">
      <c r="A262" s="46" t="s">
        <v>367</v>
      </c>
      <c r="B262" s="47" t="s">
        <v>33</v>
      </c>
      <c r="C262" s="315">
        <v>70</v>
      </c>
      <c r="D262" s="316"/>
      <c r="E262" s="317"/>
      <c r="F262" s="58" t="s">
        <v>312</v>
      </c>
      <c r="G262" s="52" t="s">
        <v>312</v>
      </c>
      <c r="H262" s="47" t="s">
        <v>30</v>
      </c>
      <c r="I262" s="182"/>
      <c r="J262" s="182"/>
    </row>
    <row r="263" spans="1:10" ht="15" customHeight="1" x14ac:dyDescent="0.25">
      <c r="A263" s="46" t="s">
        <v>368</v>
      </c>
      <c r="B263" s="47" t="s">
        <v>33</v>
      </c>
      <c r="C263" s="315">
        <v>115</v>
      </c>
      <c r="D263" s="316"/>
      <c r="E263" s="317"/>
      <c r="F263" s="46" t="s">
        <v>29</v>
      </c>
      <c r="G263" s="52" t="s">
        <v>312</v>
      </c>
      <c r="H263" s="47" t="s">
        <v>30</v>
      </c>
      <c r="I263" s="193"/>
      <c r="J263" s="193"/>
    </row>
    <row r="264" spans="1:10" ht="15" customHeight="1" x14ac:dyDescent="0.25">
      <c r="A264" s="46" t="s">
        <v>369</v>
      </c>
      <c r="B264" s="47" t="s">
        <v>33</v>
      </c>
      <c r="C264" s="315">
        <v>75</v>
      </c>
      <c r="D264" s="316"/>
      <c r="E264" s="317"/>
      <c r="F264" s="46" t="s">
        <v>29</v>
      </c>
      <c r="G264" s="52" t="s">
        <v>312</v>
      </c>
      <c r="H264" s="47" t="s">
        <v>30</v>
      </c>
      <c r="I264" s="182"/>
      <c r="J264" s="182"/>
    </row>
    <row r="265" spans="1:10" ht="15" customHeight="1" x14ac:dyDescent="0.25">
      <c r="A265" s="190" t="s">
        <v>370</v>
      </c>
      <c r="B265" s="183" t="s">
        <v>33</v>
      </c>
      <c r="C265" s="315">
        <v>148</v>
      </c>
      <c r="D265" s="316"/>
      <c r="E265" s="317"/>
      <c r="F265" s="190" t="s">
        <v>29</v>
      </c>
      <c r="G265" s="192" t="s">
        <v>312</v>
      </c>
      <c r="H265" s="183" t="s">
        <v>30</v>
      </c>
      <c r="I265" s="182"/>
      <c r="J265" s="182"/>
    </row>
    <row r="266" spans="1:10" ht="15" customHeight="1" x14ac:dyDescent="0.25">
      <c r="A266" s="188"/>
      <c r="B266" s="50"/>
      <c r="C266" s="189"/>
      <c r="D266" s="189"/>
      <c r="E266" s="189"/>
      <c r="F266" s="188"/>
      <c r="G266" s="59"/>
      <c r="H266" s="50"/>
      <c r="I266" s="182"/>
      <c r="J266" s="182"/>
    </row>
    <row r="267" spans="1:10" ht="15.6" customHeight="1" x14ac:dyDescent="0.25">
      <c r="A267" s="312" t="s">
        <v>192</v>
      </c>
      <c r="B267" s="313"/>
      <c r="C267" s="313"/>
      <c r="D267" s="313"/>
      <c r="E267" s="313"/>
      <c r="F267" s="313"/>
      <c r="G267" s="313"/>
      <c r="H267" s="314"/>
      <c r="I267" s="182"/>
      <c r="J267" s="182"/>
    </row>
    <row r="268" spans="1:10" ht="16.149999999999999" customHeight="1" x14ac:dyDescent="0.25">
      <c r="A268" s="310" t="s">
        <v>14</v>
      </c>
      <c r="B268" s="310" t="s">
        <v>15</v>
      </c>
      <c r="C268" s="195" t="s">
        <v>274</v>
      </c>
      <c r="D268" s="195" t="s">
        <v>275</v>
      </c>
      <c r="E268" s="195" t="s">
        <v>276</v>
      </c>
      <c r="F268" s="195" t="s">
        <v>193</v>
      </c>
      <c r="G268" s="195" t="s">
        <v>193</v>
      </c>
      <c r="H268" s="310" t="s">
        <v>20</v>
      </c>
      <c r="I268" s="327"/>
      <c r="J268" s="328"/>
    </row>
    <row r="269" spans="1:10" ht="15" customHeight="1" x14ac:dyDescent="0.25">
      <c r="A269" s="311"/>
      <c r="B269" s="311"/>
      <c r="C269" s="196" t="s">
        <v>236</v>
      </c>
      <c r="D269" s="196" t="s">
        <v>236</v>
      </c>
      <c r="E269" s="196" t="s">
        <v>236</v>
      </c>
      <c r="F269" s="196" t="s">
        <v>277</v>
      </c>
      <c r="G269" s="196" t="s">
        <v>278</v>
      </c>
      <c r="H269" s="311"/>
      <c r="I269" s="327"/>
      <c r="J269" s="328"/>
    </row>
    <row r="270" spans="1:10" ht="15" customHeight="1" x14ac:dyDescent="0.25">
      <c r="A270" s="46" t="s">
        <v>371</v>
      </c>
      <c r="B270" s="47" t="s">
        <v>33</v>
      </c>
      <c r="C270" s="315">
        <v>80</v>
      </c>
      <c r="D270" s="316"/>
      <c r="E270" s="317"/>
      <c r="F270" s="46" t="s">
        <v>372</v>
      </c>
      <c r="G270" s="52" t="s">
        <v>312</v>
      </c>
      <c r="H270" s="47" t="s">
        <v>30</v>
      </c>
      <c r="I270" s="45"/>
      <c r="J270" s="45"/>
    </row>
    <row r="271" spans="1:10" ht="15" customHeight="1" x14ac:dyDescent="0.25">
      <c r="A271" s="60" t="s">
        <v>373</v>
      </c>
      <c r="B271" s="302" t="s">
        <v>33</v>
      </c>
      <c r="C271" s="304">
        <v>23</v>
      </c>
      <c r="D271" s="305"/>
      <c r="E271" s="306"/>
      <c r="F271" s="323" t="s">
        <v>372</v>
      </c>
      <c r="G271" s="325" t="s">
        <v>312</v>
      </c>
      <c r="H271" s="302" t="s">
        <v>30</v>
      </c>
      <c r="I271" s="327"/>
      <c r="J271" s="328"/>
    </row>
    <row r="272" spans="1:10" ht="15" customHeight="1" x14ac:dyDescent="0.25">
      <c r="A272" s="61" t="s">
        <v>374</v>
      </c>
      <c r="B272" s="303"/>
      <c r="C272" s="307"/>
      <c r="D272" s="308"/>
      <c r="E272" s="309"/>
      <c r="F272" s="324"/>
      <c r="G272" s="326"/>
      <c r="H272" s="303"/>
      <c r="I272" s="327"/>
      <c r="J272" s="328"/>
    </row>
    <row r="273" spans="1:10" ht="15" customHeight="1" x14ac:dyDescent="0.25">
      <c r="A273" s="190" t="s">
        <v>373</v>
      </c>
      <c r="B273" s="302" t="s">
        <v>33</v>
      </c>
      <c r="C273" s="304">
        <v>46</v>
      </c>
      <c r="D273" s="305"/>
      <c r="E273" s="306"/>
      <c r="F273" s="323" t="s">
        <v>372</v>
      </c>
      <c r="G273" s="325" t="s">
        <v>312</v>
      </c>
      <c r="H273" s="302" t="s">
        <v>30</v>
      </c>
      <c r="I273" s="327"/>
      <c r="J273" s="328"/>
    </row>
    <row r="274" spans="1:10" ht="15" customHeight="1" x14ac:dyDescent="0.25">
      <c r="A274" s="191" t="s">
        <v>375</v>
      </c>
      <c r="B274" s="303"/>
      <c r="C274" s="307"/>
      <c r="D274" s="308"/>
      <c r="E274" s="309"/>
      <c r="F274" s="324"/>
      <c r="G274" s="326"/>
      <c r="H274" s="303"/>
      <c r="I274" s="327"/>
      <c r="J274" s="328"/>
    </row>
    <row r="275" spans="1:10" ht="15" customHeight="1" x14ac:dyDescent="0.25">
      <c r="A275" s="190" t="s">
        <v>373</v>
      </c>
      <c r="B275" s="302" t="s">
        <v>33</v>
      </c>
      <c r="C275" s="304">
        <v>138</v>
      </c>
      <c r="D275" s="305"/>
      <c r="E275" s="306"/>
      <c r="F275" s="323" t="s">
        <v>372</v>
      </c>
      <c r="G275" s="325" t="s">
        <v>312</v>
      </c>
      <c r="H275" s="302" t="s">
        <v>30</v>
      </c>
      <c r="I275" s="327"/>
      <c r="J275" s="328"/>
    </row>
    <row r="276" spans="1:10" ht="15" customHeight="1" x14ac:dyDescent="0.25">
      <c r="A276" s="191" t="s">
        <v>376</v>
      </c>
      <c r="B276" s="303"/>
      <c r="C276" s="307"/>
      <c r="D276" s="308"/>
      <c r="E276" s="309"/>
      <c r="F276" s="324"/>
      <c r="G276" s="326"/>
      <c r="H276" s="303"/>
      <c r="I276" s="327"/>
      <c r="J276" s="328"/>
    </row>
    <row r="277" spans="1:10" ht="15" customHeight="1" x14ac:dyDescent="0.25">
      <c r="A277" s="190" t="s">
        <v>373</v>
      </c>
      <c r="B277" s="302" t="s">
        <v>33</v>
      </c>
      <c r="C277" s="304">
        <v>161</v>
      </c>
      <c r="D277" s="305"/>
      <c r="E277" s="306"/>
      <c r="F277" s="323" t="s">
        <v>372</v>
      </c>
      <c r="G277" s="325" t="s">
        <v>312</v>
      </c>
      <c r="H277" s="302" t="s">
        <v>30</v>
      </c>
      <c r="I277" s="327"/>
      <c r="J277" s="328"/>
    </row>
    <row r="278" spans="1:10" ht="15" customHeight="1" x14ac:dyDescent="0.25">
      <c r="A278" s="191" t="s">
        <v>377</v>
      </c>
      <c r="B278" s="303"/>
      <c r="C278" s="307"/>
      <c r="D278" s="308"/>
      <c r="E278" s="309"/>
      <c r="F278" s="324"/>
      <c r="G278" s="326"/>
      <c r="H278" s="303"/>
      <c r="I278" s="327"/>
      <c r="J278" s="328"/>
    </row>
    <row r="279" spans="1:10" ht="15" customHeight="1" x14ac:dyDescent="0.25">
      <c r="A279" s="46" t="s">
        <v>378</v>
      </c>
      <c r="B279" s="47" t="s">
        <v>33</v>
      </c>
      <c r="C279" s="315">
        <v>113</v>
      </c>
      <c r="D279" s="316"/>
      <c r="E279" s="317"/>
      <c r="F279" s="46" t="s">
        <v>372</v>
      </c>
      <c r="G279" s="52" t="s">
        <v>312</v>
      </c>
      <c r="H279" s="47" t="s">
        <v>30</v>
      </c>
      <c r="I279" s="182"/>
      <c r="J279" s="182"/>
    </row>
    <row r="280" spans="1:10" ht="15" customHeight="1" x14ac:dyDescent="0.25">
      <c r="A280" s="46" t="s">
        <v>379</v>
      </c>
      <c r="B280" s="47" t="s">
        <v>33</v>
      </c>
      <c r="C280" s="315">
        <v>196</v>
      </c>
      <c r="D280" s="316"/>
      <c r="E280" s="317"/>
      <c r="F280" s="46" t="s">
        <v>372</v>
      </c>
      <c r="G280" s="52" t="s">
        <v>312</v>
      </c>
      <c r="H280" s="47" t="s">
        <v>30</v>
      </c>
      <c r="I280" s="182"/>
      <c r="J280" s="182"/>
    </row>
    <row r="281" spans="1:10" ht="15" customHeight="1" x14ac:dyDescent="0.25">
      <c r="A281" s="46" t="s">
        <v>380</v>
      </c>
      <c r="B281" s="47" t="s">
        <v>33</v>
      </c>
      <c r="C281" s="315">
        <v>264</v>
      </c>
      <c r="D281" s="316"/>
      <c r="E281" s="317"/>
      <c r="F281" s="46" t="s">
        <v>372</v>
      </c>
      <c r="G281" s="52" t="s">
        <v>312</v>
      </c>
      <c r="H281" s="47" t="s">
        <v>30</v>
      </c>
      <c r="I281" s="182"/>
      <c r="J281" s="182"/>
    </row>
    <row r="282" spans="1:10" ht="15" customHeight="1" x14ac:dyDescent="0.25">
      <c r="A282" s="46" t="s">
        <v>381</v>
      </c>
      <c r="B282" s="47" t="s">
        <v>33</v>
      </c>
      <c r="C282" s="315">
        <v>476</v>
      </c>
      <c r="D282" s="316"/>
      <c r="E282" s="317"/>
      <c r="F282" s="46" t="s">
        <v>29</v>
      </c>
      <c r="G282" s="52" t="s">
        <v>312</v>
      </c>
      <c r="H282" s="47" t="s">
        <v>30</v>
      </c>
      <c r="I282" s="182"/>
      <c r="J282" s="182"/>
    </row>
    <row r="283" spans="1:10" ht="15" customHeight="1" x14ac:dyDescent="0.25">
      <c r="A283" s="46" t="s">
        <v>382</v>
      </c>
      <c r="B283" s="47" t="s">
        <v>33</v>
      </c>
      <c r="C283" s="315">
        <v>427</v>
      </c>
      <c r="D283" s="316"/>
      <c r="E283" s="317"/>
      <c r="F283" s="46" t="s">
        <v>29</v>
      </c>
      <c r="G283" s="52" t="s">
        <v>312</v>
      </c>
      <c r="H283" s="47" t="s">
        <v>30</v>
      </c>
      <c r="I283" s="182"/>
      <c r="J283" s="182"/>
    </row>
    <row r="284" spans="1:10" ht="15" customHeight="1" x14ac:dyDescent="0.25">
      <c r="A284" s="46" t="s">
        <v>194</v>
      </c>
      <c r="B284" s="47" t="s">
        <v>33</v>
      </c>
      <c r="C284" s="315">
        <v>1122</v>
      </c>
      <c r="D284" s="316"/>
      <c r="E284" s="317"/>
      <c r="F284" s="46" t="s">
        <v>29</v>
      </c>
      <c r="G284" s="52" t="s">
        <v>312</v>
      </c>
      <c r="H284" s="47" t="s">
        <v>30</v>
      </c>
      <c r="I284" s="182"/>
      <c r="J284" s="182"/>
    </row>
    <row r="285" spans="1:10" ht="15" customHeight="1" x14ac:dyDescent="0.25">
      <c r="A285" s="46" t="s">
        <v>195</v>
      </c>
      <c r="B285" s="47" t="s">
        <v>28</v>
      </c>
      <c r="C285" s="315">
        <v>4.5999999999999996</v>
      </c>
      <c r="D285" s="316"/>
      <c r="E285" s="317"/>
      <c r="F285" s="46" t="s">
        <v>29</v>
      </c>
      <c r="G285" s="52" t="s">
        <v>312</v>
      </c>
      <c r="H285" s="47" t="s">
        <v>30</v>
      </c>
      <c r="I285" s="182"/>
      <c r="J285" s="182"/>
    </row>
    <row r="286" spans="1:10" ht="15" customHeight="1" x14ac:dyDescent="0.25">
      <c r="A286" s="46" t="s">
        <v>196</v>
      </c>
      <c r="B286" s="47" t="s">
        <v>33</v>
      </c>
      <c r="C286" s="315">
        <v>882</v>
      </c>
      <c r="D286" s="316"/>
      <c r="E286" s="317"/>
      <c r="F286" s="46" t="s">
        <v>29</v>
      </c>
      <c r="G286" s="52" t="s">
        <v>312</v>
      </c>
      <c r="H286" s="47" t="s">
        <v>30</v>
      </c>
      <c r="I286" s="182"/>
      <c r="J286" s="182"/>
    </row>
    <row r="287" spans="1:10" ht="45" customHeight="1" x14ac:dyDescent="0.25">
      <c r="A287" s="46" t="s">
        <v>383</v>
      </c>
      <c r="B287" s="47" t="s">
        <v>57</v>
      </c>
      <c r="C287" s="318" t="s">
        <v>280</v>
      </c>
      <c r="D287" s="319"/>
      <c r="E287" s="320"/>
      <c r="F287" s="48">
        <v>5666</v>
      </c>
      <c r="G287" s="48">
        <v>6799.5</v>
      </c>
      <c r="H287" s="47" t="s">
        <v>26</v>
      </c>
      <c r="I287" s="182"/>
      <c r="J287" s="182"/>
    </row>
    <row r="288" spans="1:10" ht="15" customHeight="1" x14ac:dyDescent="0.25">
      <c r="A288" s="46" t="s">
        <v>384</v>
      </c>
      <c r="B288" s="47" t="s">
        <v>41</v>
      </c>
      <c r="C288" s="315">
        <v>6.5</v>
      </c>
      <c r="D288" s="316"/>
      <c r="E288" s="317"/>
      <c r="F288" s="46" t="s">
        <v>29</v>
      </c>
      <c r="G288" s="52" t="s">
        <v>312</v>
      </c>
      <c r="H288" s="47" t="s">
        <v>26</v>
      </c>
      <c r="I288" s="182"/>
      <c r="J288" s="182"/>
    </row>
    <row r="289" spans="1:10" ht="15" customHeight="1" x14ac:dyDescent="0.25">
      <c r="A289" s="46" t="s">
        <v>385</v>
      </c>
      <c r="B289" s="47" t="s">
        <v>33</v>
      </c>
      <c r="C289" s="315">
        <v>237</v>
      </c>
      <c r="D289" s="316"/>
      <c r="E289" s="317"/>
      <c r="F289" s="46" t="s">
        <v>29</v>
      </c>
      <c r="G289" s="52" t="s">
        <v>312</v>
      </c>
      <c r="H289" s="47" t="s">
        <v>30</v>
      </c>
      <c r="I289" s="182"/>
      <c r="J289" s="182"/>
    </row>
    <row r="290" spans="1:10" ht="15" customHeight="1" x14ac:dyDescent="0.25">
      <c r="A290" s="46" t="s">
        <v>386</v>
      </c>
      <c r="B290" s="47" t="s">
        <v>33</v>
      </c>
      <c r="C290" s="315">
        <v>332</v>
      </c>
      <c r="D290" s="316"/>
      <c r="E290" s="317"/>
      <c r="F290" s="46" t="s">
        <v>29</v>
      </c>
      <c r="G290" s="52" t="s">
        <v>312</v>
      </c>
      <c r="H290" s="47" t="s">
        <v>30</v>
      </c>
      <c r="I290" s="182"/>
      <c r="J290" s="182"/>
    </row>
    <row r="291" spans="1:10" ht="15" customHeight="1" x14ac:dyDescent="0.25">
      <c r="A291" s="46" t="s">
        <v>197</v>
      </c>
      <c r="B291" s="47" t="s">
        <v>33</v>
      </c>
      <c r="C291" s="315">
        <v>2726</v>
      </c>
      <c r="D291" s="316"/>
      <c r="E291" s="317"/>
      <c r="F291" s="46" t="s">
        <v>29</v>
      </c>
      <c r="G291" s="52" t="s">
        <v>312</v>
      </c>
      <c r="H291" s="47" t="s">
        <v>30</v>
      </c>
      <c r="I291" s="182"/>
      <c r="J291" s="182"/>
    </row>
    <row r="292" spans="1:10" ht="15" customHeight="1" x14ac:dyDescent="0.25">
      <c r="A292" s="190" t="s">
        <v>387</v>
      </c>
      <c r="B292" s="302" t="s">
        <v>33</v>
      </c>
      <c r="C292" s="304">
        <v>863</v>
      </c>
      <c r="D292" s="305"/>
      <c r="E292" s="306"/>
      <c r="F292" s="323" t="s">
        <v>29</v>
      </c>
      <c r="G292" s="325" t="s">
        <v>312</v>
      </c>
      <c r="H292" s="302" t="s">
        <v>30</v>
      </c>
      <c r="I292" s="327"/>
      <c r="J292" s="328"/>
    </row>
    <row r="293" spans="1:10" ht="15" customHeight="1" x14ac:dyDescent="0.25">
      <c r="A293" s="191" t="s">
        <v>388</v>
      </c>
      <c r="B293" s="303"/>
      <c r="C293" s="307"/>
      <c r="D293" s="308"/>
      <c r="E293" s="309"/>
      <c r="F293" s="324"/>
      <c r="G293" s="326"/>
      <c r="H293" s="303"/>
      <c r="I293" s="327"/>
      <c r="J293" s="328"/>
    </row>
    <row r="294" spans="1:10" ht="15" customHeight="1" x14ac:dyDescent="0.25">
      <c r="A294" s="46" t="s">
        <v>199</v>
      </c>
      <c r="B294" s="47" t="s">
        <v>28</v>
      </c>
      <c r="C294" s="315">
        <v>4</v>
      </c>
      <c r="D294" s="316"/>
      <c r="E294" s="317"/>
      <c r="F294" s="46" t="s">
        <v>29</v>
      </c>
      <c r="G294" s="52" t="s">
        <v>312</v>
      </c>
      <c r="H294" s="47" t="s">
        <v>30</v>
      </c>
      <c r="I294" s="193"/>
      <c r="J294" s="193"/>
    </row>
    <row r="295" spans="1:10" ht="15" customHeight="1" x14ac:dyDescent="0.25">
      <c r="A295" s="46" t="s">
        <v>200</v>
      </c>
      <c r="B295" s="47" t="s">
        <v>33</v>
      </c>
      <c r="C295" s="315">
        <v>2200</v>
      </c>
      <c r="D295" s="316"/>
      <c r="E295" s="317"/>
      <c r="F295" s="46" t="s">
        <v>29</v>
      </c>
      <c r="G295" s="52" t="s">
        <v>312</v>
      </c>
      <c r="H295" s="47" t="s">
        <v>30</v>
      </c>
      <c r="I295" s="182"/>
      <c r="J295" s="182"/>
    </row>
    <row r="296" spans="1:10" ht="15" customHeight="1" x14ac:dyDescent="0.25">
      <c r="A296" s="46" t="s">
        <v>201</v>
      </c>
      <c r="B296" s="47" t="s">
        <v>43</v>
      </c>
      <c r="C296" s="315">
        <v>1</v>
      </c>
      <c r="D296" s="316"/>
      <c r="E296" s="317"/>
      <c r="F296" s="46" t="s">
        <v>29</v>
      </c>
      <c r="G296" s="52" t="s">
        <v>312</v>
      </c>
      <c r="H296" s="47" t="s">
        <v>30</v>
      </c>
      <c r="I296" s="182"/>
      <c r="J296" s="182"/>
    </row>
    <row r="297" spans="1:10" ht="15" customHeight="1" x14ac:dyDescent="0.25">
      <c r="A297" s="46" t="s">
        <v>202</v>
      </c>
      <c r="B297" s="47" t="s">
        <v>33</v>
      </c>
      <c r="C297" s="315">
        <v>161</v>
      </c>
      <c r="D297" s="316"/>
      <c r="E297" s="317"/>
      <c r="F297" s="46" t="s">
        <v>29</v>
      </c>
      <c r="G297" s="52" t="s">
        <v>312</v>
      </c>
      <c r="H297" s="47" t="s">
        <v>30</v>
      </c>
      <c r="I297" s="182"/>
      <c r="J297" s="182"/>
    </row>
    <row r="298" spans="1:10" ht="15.6" customHeight="1" x14ac:dyDescent="0.25">
      <c r="A298" s="312" t="s">
        <v>203</v>
      </c>
      <c r="B298" s="313"/>
      <c r="C298" s="313"/>
      <c r="D298" s="313"/>
      <c r="E298" s="313"/>
      <c r="F298" s="313"/>
      <c r="G298" s="313"/>
      <c r="H298" s="314"/>
      <c r="I298" s="182"/>
      <c r="J298" s="182"/>
    </row>
    <row r="299" spans="1:10" ht="63" customHeight="1" x14ac:dyDescent="0.25">
      <c r="A299" s="310" t="s">
        <v>14</v>
      </c>
      <c r="B299" s="310" t="s">
        <v>15</v>
      </c>
      <c r="C299" s="195" t="s">
        <v>274</v>
      </c>
      <c r="D299" s="195" t="s">
        <v>275</v>
      </c>
      <c r="E299" s="195" t="s">
        <v>276</v>
      </c>
      <c r="F299" s="329" t="s">
        <v>389</v>
      </c>
      <c r="G299" s="329" t="s">
        <v>390</v>
      </c>
      <c r="H299" s="310" t="s">
        <v>20</v>
      </c>
      <c r="I299" s="327"/>
      <c r="J299" s="328"/>
    </row>
    <row r="300" spans="1:10" ht="15" customHeight="1" x14ac:dyDescent="0.25">
      <c r="A300" s="311"/>
      <c r="B300" s="311"/>
      <c r="C300" s="196" t="s">
        <v>236</v>
      </c>
      <c r="D300" s="196" t="s">
        <v>236</v>
      </c>
      <c r="E300" s="196" t="s">
        <v>236</v>
      </c>
      <c r="F300" s="330"/>
      <c r="G300" s="330"/>
      <c r="H300" s="311"/>
      <c r="I300" s="327"/>
      <c r="J300" s="328"/>
    </row>
    <row r="301" spans="1:10" ht="15" customHeight="1" x14ac:dyDescent="0.25">
      <c r="A301" s="46" t="s">
        <v>204</v>
      </c>
      <c r="B301" s="47" t="s">
        <v>37</v>
      </c>
      <c r="C301" s="315">
        <v>6.75</v>
      </c>
      <c r="D301" s="316"/>
      <c r="E301" s="317"/>
      <c r="F301" s="47" t="s">
        <v>29</v>
      </c>
      <c r="G301" s="47" t="s">
        <v>312</v>
      </c>
      <c r="H301" s="47" t="s">
        <v>30</v>
      </c>
      <c r="I301" s="45"/>
      <c r="J301" s="45"/>
    </row>
    <row r="302" spans="1:10" ht="15" customHeight="1" x14ac:dyDescent="0.25">
      <c r="A302" s="46" t="s">
        <v>205</v>
      </c>
      <c r="B302" s="47" t="s">
        <v>37</v>
      </c>
      <c r="C302" s="315">
        <v>8.5</v>
      </c>
      <c r="D302" s="316"/>
      <c r="E302" s="317"/>
      <c r="F302" s="47" t="s">
        <v>29</v>
      </c>
      <c r="G302" s="47" t="s">
        <v>312</v>
      </c>
      <c r="H302" s="47" t="s">
        <v>30</v>
      </c>
      <c r="I302" s="182"/>
      <c r="J302" s="182"/>
    </row>
    <row r="303" spans="1:10" ht="15" customHeight="1" x14ac:dyDescent="0.25">
      <c r="A303" s="46" t="s">
        <v>206</v>
      </c>
      <c r="B303" s="47" t="s">
        <v>37</v>
      </c>
      <c r="C303" s="315">
        <v>39</v>
      </c>
      <c r="D303" s="316"/>
      <c r="E303" s="317"/>
      <c r="F303" s="47" t="s">
        <v>29</v>
      </c>
      <c r="G303" s="47" t="s">
        <v>312</v>
      </c>
      <c r="H303" s="47" t="s">
        <v>30</v>
      </c>
      <c r="I303" s="182"/>
      <c r="J303" s="182"/>
    </row>
    <row r="304" spans="1:10" ht="15" customHeight="1" x14ac:dyDescent="0.25">
      <c r="A304" s="46" t="s">
        <v>207</v>
      </c>
      <c r="B304" s="47" t="s">
        <v>37</v>
      </c>
      <c r="C304" s="315">
        <v>41.5</v>
      </c>
      <c r="D304" s="316"/>
      <c r="E304" s="317"/>
      <c r="F304" s="47" t="s">
        <v>29</v>
      </c>
      <c r="G304" s="47" t="s">
        <v>312</v>
      </c>
      <c r="H304" s="47" t="s">
        <v>30</v>
      </c>
      <c r="I304" s="182"/>
      <c r="J304" s="182"/>
    </row>
    <row r="305" spans="1:10" ht="15" customHeight="1" x14ac:dyDescent="0.25">
      <c r="A305" s="46" t="s">
        <v>208</v>
      </c>
      <c r="B305" s="47" t="s">
        <v>209</v>
      </c>
      <c r="C305" s="315">
        <v>188</v>
      </c>
      <c r="D305" s="316"/>
      <c r="E305" s="317"/>
      <c r="F305" s="47" t="s">
        <v>29</v>
      </c>
      <c r="G305" s="47" t="s">
        <v>312</v>
      </c>
      <c r="H305" s="47" t="s">
        <v>30</v>
      </c>
      <c r="I305" s="182"/>
      <c r="J305" s="182"/>
    </row>
    <row r="306" spans="1:10" ht="15" customHeight="1" x14ac:dyDescent="0.25">
      <c r="A306" s="46" t="s">
        <v>391</v>
      </c>
      <c r="B306" s="47" t="s">
        <v>37</v>
      </c>
      <c r="C306" s="315">
        <v>4.1500000000000004</v>
      </c>
      <c r="D306" s="316"/>
      <c r="E306" s="317"/>
      <c r="F306" s="47" t="s">
        <v>29</v>
      </c>
      <c r="G306" s="47" t="s">
        <v>312</v>
      </c>
      <c r="H306" s="47" t="s">
        <v>30</v>
      </c>
      <c r="I306" s="182"/>
      <c r="J306" s="182"/>
    </row>
    <row r="307" spans="1:10" ht="15" customHeight="1" x14ac:dyDescent="0.25">
      <c r="A307" s="46" t="s">
        <v>211</v>
      </c>
      <c r="B307" s="47" t="s">
        <v>33</v>
      </c>
      <c r="C307" s="315">
        <v>3810</v>
      </c>
      <c r="D307" s="316"/>
      <c r="E307" s="317"/>
      <c r="F307" s="47" t="s">
        <v>29</v>
      </c>
      <c r="G307" s="47" t="s">
        <v>312</v>
      </c>
      <c r="H307" s="47" t="s">
        <v>30</v>
      </c>
      <c r="I307" s="182"/>
      <c r="J307" s="182"/>
    </row>
    <row r="308" spans="1:10" ht="15" customHeight="1" x14ac:dyDescent="0.25">
      <c r="A308" s="46" t="s">
        <v>212</v>
      </c>
      <c r="B308" s="47" t="s">
        <v>33</v>
      </c>
      <c r="C308" s="315">
        <v>4535</v>
      </c>
      <c r="D308" s="316"/>
      <c r="E308" s="317"/>
      <c r="F308" s="47" t="s">
        <v>29</v>
      </c>
      <c r="G308" s="47" t="s">
        <v>312</v>
      </c>
      <c r="H308" s="47" t="s">
        <v>30</v>
      </c>
      <c r="I308" s="182"/>
      <c r="J308" s="182"/>
    </row>
    <row r="309" spans="1:10" ht="15" customHeight="1" x14ac:dyDescent="0.25">
      <c r="A309" s="46" t="s">
        <v>213</v>
      </c>
      <c r="B309" s="47" t="s">
        <v>33</v>
      </c>
      <c r="C309" s="315">
        <v>5260</v>
      </c>
      <c r="D309" s="316"/>
      <c r="E309" s="317"/>
      <c r="F309" s="47" t="s">
        <v>29</v>
      </c>
      <c r="G309" s="47" t="s">
        <v>312</v>
      </c>
      <c r="H309" s="47" t="s">
        <v>30</v>
      </c>
      <c r="I309" s="182"/>
      <c r="J309" s="182"/>
    </row>
    <row r="310" spans="1:10" ht="15" customHeight="1" x14ac:dyDescent="0.25">
      <c r="A310" s="46" t="s">
        <v>214</v>
      </c>
      <c r="B310" s="47" t="s">
        <v>33</v>
      </c>
      <c r="C310" s="315">
        <v>5984</v>
      </c>
      <c r="D310" s="316"/>
      <c r="E310" s="317"/>
      <c r="F310" s="47" t="s">
        <v>29</v>
      </c>
      <c r="G310" s="47" t="s">
        <v>312</v>
      </c>
      <c r="H310" s="47" t="s">
        <v>30</v>
      </c>
      <c r="I310" s="182"/>
      <c r="J310" s="182"/>
    </row>
    <row r="311" spans="1:10" ht="15" customHeight="1" x14ac:dyDescent="0.25">
      <c r="A311" s="46" t="s">
        <v>215</v>
      </c>
      <c r="B311" s="47" t="s">
        <v>24</v>
      </c>
      <c r="C311" s="315">
        <v>3123</v>
      </c>
      <c r="D311" s="316"/>
      <c r="E311" s="317"/>
      <c r="F311" s="47" t="s">
        <v>29</v>
      </c>
      <c r="G311" s="47" t="s">
        <v>312</v>
      </c>
      <c r="H311" s="47" t="s">
        <v>30</v>
      </c>
      <c r="I311" s="182"/>
      <c r="J311" s="182"/>
    </row>
    <row r="312" spans="1:10" ht="15" customHeight="1" x14ac:dyDescent="0.25">
      <c r="A312" s="46" t="s">
        <v>392</v>
      </c>
      <c r="B312" s="47" t="s">
        <v>43</v>
      </c>
      <c r="C312" s="315">
        <v>31</v>
      </c>
      <c r="D312" s="316"/>
      <c r="E312" s="317"/>
      <c r="F312" s="47" t="s">
        <v>29</v>
      </c>
      <c r="G312" s="47" t="s">
        <v>312</v>
      </c>
      <c r="H312" s="47" t="s">
        <v>30</v>
      </c>
      <c r="I312" s="182"/>
      <c r="J312" s="182"/>
    </row>
    <row r="313" spans="1:10" ht="15" customHeight="1" x14ac:dyDescent="0.25">
      <c r="A313" s="46" t="s">
        <v>393</v>
      </c>
      <c r="B313" s="47" t="s">
        <v>43</v>
      </c>
      <c r="C313" s="315">
        <v>103</v>
      </c>
      <c r="D313" s="316"/>
      <c r="E313" s="317"/>
      <c r="F313" s="47" t="s">
        <v>29</v>
      </c>
      <c r="G313" s="47" t="s">
        <v>312</v>
      </c>
      <c r="H313" s="47" t="s">
        <v>30</v>
      </c>
      <c r="I313" s="182"/>
      <c r="J313" s="182"/>
    </row>
    <row r="314" spans="1:10" ht="15" customHeight="1" x14ac:dyDescent="0.25">
      <c r="A314" s="46" t="s">
        <v>394</v>
      </c>
      <c r="B314" s="51" t="s">
        <v>28</v>
      </c>
      <c r="C314" s="315">
        <v>1370</v>
      </c>
      <c r="D314" s="316"/>
      <c r="E314" s="317"/>
      <c r="F314" s="51" t="s">
        <v>29</v>
      </c>
      <c r="G314" s="51" t="s">
        <v>312</v>
      </c>
      <c r="H314" s="51" t="s">
        <v>30</v>
      </c>
      <c r="I314" s="193"/>
      <c r="J314" s="193"/>
    </row>
    <row r="315" spans="1:10" ht="15" customHeight="1" x14ac:dyDescent="0.25">
      <c r="A315" s="46" t="s">
        <v>395</v>
      </c>
      <c r="B315" s="47" t="s">
        <v>28</v>
      </c>
      <c r="C315" s="315">
        <v>4559</v>
      </c>
      <c r="D315" s="316"/>
      <c r="E315" s="317"/>
      <c r="F315" s="47" t="s">
        <v>29</v>
      </c>
      <c r="G315" s="47" t="s">
        <v>312</v>
      </c>
      <c r="H315" s="47" t="s">
        <v>30</v>
      </c>
      <c r="I315" s="182"/>
      <c r="J315" s="182"/>
    </row>
    <row r="316" spans="1:10" ht="15" customHeight="1" x14ac:dyDescent="0.25">
      <c r="A316" s="46" t="s">
        <v>396</v>
      </c>
      <c r="B316" s="47" t="s">
        <v>33</v>
      </c>
      <c r="C316" s="48">
        <v>362.5</v>
      </c>
      <c r="D316" s="48">
        <v>362.5</v>
      </c>
      <c r="E316" s="48">
        <v>453</v>
      </c>
      <c r="F316" s="47" t="s">
        <v>29</v>
      </c>
      <c r="G316" s="47" t="s">
        <v>312</v>
      </c>
      <c r="H316" s="47" t="s">
        <v>30</v>
      </c>
      <c r="I316" s="182"/>
      <c r="J316" s="182"/>
    </row>
    <row r="317" spans="1:10" ht="15" customHeight="1" x14ac:dyDescent="0.25">
      <c r="A317" s="190" t="s">
        <v>397</v>
      </c>
      <c r="B317" s="183" t="s">
        <v>33</v>
      </c>
      <c r="C317" s="315">
        <v>453</v>
      </c>
      <c r="D317" s="316"/>
      <c r="E317" s="317"/>
      <c r="F317" s="183" t="s">
        <v>29</v>
      </c>
      <c r="G317" s="183" t="s">
        <v>312</v>
      </c>
      <c r="H317" s="183" t="s">
        <v>30</v>
      </c>
      <c r="I317" s="182"/>
      <c r="J317" s="182"/>
    </row>
    <row r="318" spans="1:10" ht="15" customHeight="1" x14ac:dyDescent="0.25">
      <c r="A318" s="188"/>
      <c r="B318" s="50"/>
      <c r="C318" s="189"/>
      <c r="D318" s="189"/>
      <c r="E318" s="189"/>
      <c r="F318" s="50"/>
      <c r="G318" s="50"/>
      <c r="H318" s="50"/>
      <c r="I318" s="182"/>
      <c r="J318" s="182"/>
    </row>
    <row r="319" spans="1:10" ht="15.6" customHeight="1" x14ac:dyDescent="0.25">
      <c r="A319" s="312" t="s">
        <v>398</v>
      </c>
      <c r="B319" s="313"/>
      <c r="C319" s="313"/>
      <c r="D319" s="313"/>
      <c r="E319" s="313"/>
      <c r="F319" s="313"/>
      <c r="G319" s="313"/>
      <c r="H319" s="314"/>
      <c r="I319" s="182"/>
      <c r="J319" s="182"/>
    </row>
    <row r="320" spans="1:10" ht="16.149999999999999" customHeight="1" x14ac:dyDescent="0.25">
      <c r="A320" s="310" t="s">
        <v>14</v>
      </c>
      <c r="B320" s="310" t="s">
        <v>15</v>
      </c>
      <c r="C320" s="195" t="s">
        <v>274</v>
      </c>
      <c r="D320" s="195" t="s">
        <v>275</v>
      </c>
      <c r="E320" s="195" t="s">
        <v>276</v>
      </c>
      <c r="F320" s="195" t="s">
        <v>399</v>
      </c>
      <c r="G320" s="195" t="s">
        <v>399</v>
      </c>
      <c r="H320" s="310" t="s">
        <v>20</v>
      </c>
      <c r="I320" s="327"/>
      <c r="J320" s="328"/>
    </row>
    <row r="321" spans="1:10" ht="15" customHeight="1" x14ac:dyDescent="0.25">
      <c r="A321" s="311"/>
      <c r="B321" s="311"/>
      <c r="C321" s="196" t="s">
        <v>236</v>
      </c>
      <c r="D321" s="196" t="s">
        <v>236</v>
      </c>
      <c r="E321" s="196" t="s">
        <v>236</v>
      </c>
      <c r="F321" s="196" t="s">
        <v>400</v>
      </c>
      <c r="G321" s="196" t="s">
        <v>401</v>
      </c>
      <c r="H321" s="311"/>
      <c r="I321" s="327"/>
      <c r="J321" s="328"/>
    </row>
    <row r="322" spans="1:10" ht="15" customHeight="1" x14ac:dyDescent="0.25">
      <c r="A322" s="46" t="s">
        <v>402</v>
      </c>
      <c r="B322" s="47" t="s">
        <v>403</v>
      </c>
      <c r="C322" s="362" t="s">
        <v>404</v>
      </c>
      <c r="D322" s="363"/>
      <c r="E322" s="364"/>
      <c r="F322" s="48">
        <v>35000</v>
      </c>
      <c r="G322" s="48">
        <v>35000</v>
      </c>
      <c r="H322" s="47" t="s">
        <v>405</v>
      </c>
      <c r="I322" s="45"/>
      <c r="J322" s="45"/>
    </row>
    <row r="323" spans="1:10" ht="15" customHeight="1" x14ac:dyDescent="0.25">
      <c r="A323" s="46" t="s">
        <v>406</v>
      </c>
      <c r="B323" s="47" t="s">
        <v>403</v>
      </c>
      <c r="C323" s="362" t="s">
        <v>407</v>
      </c>
      <c r="D323" s="363"/>
      <c r="E323" s="364"/>
      <c r="F323" s="48">
        <v>35000</v>
      </c>
      <c r="G323" s="48">
        <v>35000</v>
      </c>
      <c r="H323" s="47" t="s">
        <v>405</v>
      </c>
      <c r="I323" s="187"/>
      <c r="J323" s="187"/>
    </row>
    <row r="324" spans="1:10" ht="15" customHeight="1" x14ac:dyDescent="0.25">
      <c r="A324" s="46" t="s">
        <v>408</v>
      </c>
      <c r="B324" s="47" t="s">
        <v>403</v>
      </c>
      <c r="C324" s="362" t="s">
        <v>409</v>
      </c>
      <c r="D324" s="363"/>
      <c r="E324" s="364"/>
      <c r="F324" s="48">
        <v>35000</v>
      </c>
      <c r="G324" s="48">
        <v>35000</v>
      </c>
      <c r="H324" s="47" t="s">
        <v>405</v>
      </c>
      <c r="I324" s="62"/>
      <c r="J324" s="62"/>
    </row>
    <row r="325" spans="1:10" ht="15" customHeight="1" x14ac:dyDescent="0.25">
      <c r="A325" s="323" t="s">
        <v>410</v>
      </c>
      <c r="B325" s="183" t="s">
        <v>411</v>
      </c>
      <c r="C325" s="304">
        <v>15</v>
      </c>
      <c r="D325" s="305"/>
      <c r="E325" s="306"/>
      <c r="F325" s="302" t="s">
        <v>29</v>
      </c>
      <c r="G325" s="302" t="s">
        <v>312</v>
      </c>
      <c r="H325" s="302" t="s">
        <v>405</v>
      </c>
      <c r="I325" s="298"/>
      <c r="J325" s="297"/>
    </row>
    <row r="326" spans="1:10" ht="15" customHeight="1" x14ac:dyDescent="0.25">
      <c r="A326" s="324"/>
      <c r="B326" s="184" t="s">
        <v>412</v>
      </c>
      <c r="C326" s="307"/>
      <c r="D326" s="308"/>
      <c r="E326" s="309"/>
      <c r="F326" s="303"/>
      <c r="G326" s="303"/>
      <c r="H326" s="303"/>
      <c r="I326" s="298"/>
      <c r="J326" s="297"/>
    </row>
    <row r="327" spans="1:10" ht="15" customHeight="1" x14ac:dyDescent="0.25">
      <c r="A327" s="323" t="s">
        <v>413</v>
      </c>
      <c r="B327" s="183" t="s">
        <v>411</v>
      </c>
      <c r="C327" s="304">
        <v>25</v>
      </c>
      <c r="D327" s="305"/>
      <c r="E327" s="306"/>
      <c r="F327" s="321">
        <v>15000</v>
      </c>
      <c r="G327" s="321">
        <v>15000</v>
      </c>
      <c r="H327" s="302" t="s">
        <v>405</v>
      </c>
      <c r="I327" s="298"/>
      <c r="J327" s="297"/>
    </row>
    <row r="328" spans="1:10" ht="15" customHeight="1" x14ac:dyDescent="0.25">
      <c r="A328" s="324"/>
      <c r="B328" s="184" t="s">
        <v>412</v>
      </c>
      <c r="C328" s="307"/>
      <c r="D328" s="308"/>
      <c r="E328" s="309"/>
      <c r="F328" s="322"/>
      <c r="G328" s="322"/>
      <c r="H328" s="303"/>
      <c r="I328" s="298"/>
      <c r="J328" s="297"/>
    </row>
    <row r="329" spans="1:10" ht="15" customHeight="1" x14ac:dyDescent="0.25">
      <c r="A329" s="323" t="s">
        <v>414</v>
      </c>
      <c r="B329" s="183" t="s">
        <v>411</v>
      </c>
      <c r="C329" s="304">
        <v>35</v>
      </c>
      <c r="D329" s="305"/>
      <c r="E329" s="306"/>
      <c r="F329" s="321">
        <v>15000</v>
      </c>
      <c r="G329" s="321">
        <v>15000</v>
      </c>
      <c r="H329" s="302" t="s">
        <v>405</v>
      </c>
      <c r="I329" s="298"/>
      <c r="J329" s="297"/>
    </row>
    <row r="330" spans="1:10" ht="15" customHeight="1" x14ac:dyDescent="0.25">
      <c r="A330" s="324"/>
      <c r="B330" s="184" t="s">
        <v>412</v>
      </c>
      <c r="C330" s="307"/>
      <c r="D330" s="308"/>
      <c r="E330" s="309"/>
      <c r="F330" s="322"/>
      <c r="G330" s="322"/>
      <c r="H330" s="303"/>
      <c r="I330" s="298"/>
      <c r="J330" s="297"/>
    </row>
    <row r="331" spans="1:10" ht="15.6" customHeight="1" x14ac:dyDescent="0.25">
      <c r="A331" s="312" t="s">
        <v>415</v>
      </c>
      <c r="B331" s="313"/>
      <c r="C331" s="313"/>
      <c r="D331" s="313"/>
      <c r="E331" s="313"/>
      <c r="F331" s="313"/>
      <c r="G331" s="313"/>
      <c r="H331" s="314"/>
      <c r="I331" s="187"/>
      <c r="J331" s="187"/>
    </row>
    <row r="332" spans="1:10" ht="16.149999999999999" customHeight="1" x14ac:dyDescent="0.25">
      <c r="A332" s="310" t="s">
        <v>14</v>
      </c>
      <c r="B332" s="310" t="s">
        <v>15</v>
      </c>
      <c r="C332" s="195" t="s">
        <v>274</v>
      </c>
      <c r="D332" s="195" t="s">
        <v>275</v>
      </c>
      <c r="E332" s="195" t="s">
        <v>276</v>
      </c>
      <c r="F332" s="195" t="s">
        <v>193</v>
      </c>
      <c r="G332" s="195" t="s">
        <v>193</v>
      </c>
      <c r="H332" s="310" t="s">
        <v>20</v>
      </c>
      <c r="I332" s="298"/>
      <c r="J332" s="297"/>
    </row>
    <row r="333" spans="1:10" ht="15" customHeight="1" x14ac:dyDescent="0.25">
      <c r="A333" s="311"/>
      <c r="B333" s="311"/>
      <c r="C333" s="196" t="s">
        <v>236</v>
      </c>
      <c r="D333" s="196" t="s">
        <v>236</v>
      </c>
      <c r="E333" s="196" t="s">
        <v>236</v>
      </c>
      <c r="F333" s="196" t="s">
        <v>277</v>
      </c>
      <c r="G333" s="196" t="s">
        <v>278</v>
      </c>
      <c r="H333" s="311"/>
      <c r="I333" s="298"/>
      <c r="J333" s="297"/>
    </row>
    <row r="334" spans="1:10" ht="15" customHeight="1" x14ac:dyDescent="0.25">
      <c r="A334" s="46" t="s">
        <v>416</v>
      </c>
      <c r="B334" s="47" t="s">
        <v>28</v>
      </c>
      <c r="C334" s="315">
        <v>401</v>
      </c>
      <c r="D334" s="316"/>
      <c r="E334" s="317"/>
      <c r="F334" s="47" t="s">
        <v>29</v>
      </c>
      <c r="G334" s="47" t="s">
        <v>312</v>
      </c>
      <c r="H334" s="47" t="s">
        <v>30</v>
      </c>
      <c r="I334" s="45"/>
      <c r="J334" s="45"/>
    </row>
    <row r="335" spans="1:10" ht="15" customHeight="1" x14ac:dyDescent="0.25">
      <c r="A335" s="46" t="s">
        <v>417</v>
      </c>
      <c r="B335" s="47" t="s">
        <v>41</v>
      </c>
      <c r="C335" s="315">
        <v>5.22</v>
      </c>
      <c r="D335" s="316"/>
      <c r="E335" s="317"/>
      <c r="F335" s="47" t="s">
        <v>29</v>
      </c>
      <c r="G335" s="47" t="s">
        <v>312</v>
      </c>
      <c r="H335" s="47" t="s">
        <v>30</v>
      </c>
      <c r="I335" s="187"/>
      <c r="J335" s="187"/>
    </row>
    <row r="336" spans="1:10" ht="15" customHeight="1" x14ac:dyDescent="0.25">
      <c r="A336" s="46" t="s">
        <v>418</v>
      </c>
      <c r="B336" s="47" t="s">
        <v>41</v>
      </c>
      <c r="C336" s="315">
        <v>5.69</v>
      </c>
      <c r="D336" s="316"/>
      <c r="E336" s="317"/>
      <c r="F336" s="47" t="s">
        <v>29</v>
      </c>
      <c r="G336" s="47" t="s">
        <v>312</v>
      </c>
      <c r="H336" s="47" t="s">
        <v>30</v>
      </c>
      <c r="I336" s="187"/>
      <c r="J336" s="187"/>
    </row>
    <row r="337" spans="1:10" ht="15" customHeight="1" x14ac:dyDescent="0.25">
      <c r="A337" s="46" t="s">
        <v>419</v>
      </c>
      <c r="B337" s="47" t="s">
        <v>41</v>
      </c>
      <c r="C337" s="315">
        <v>5.0199999999999996</v>
      </c>
      <c r="D337" s="316"/>
      <c r="E337" s="317"/>
      <c r="F337" s="47" t="s">
        <v>29</v>
      </c>
      <c r="G337" s="47" t="s">
        <v>312</v>
      </c>
      <c r="H337" s="47" t="s">
        <v>30</v>
      </c>
      <c r="I337" s="187"/>
      <c r="J337" s="187"/>
    </row>
    <row r="338" spans="1:10" ht="15" customHeight="1" x14ac:dyDescent="0.25">
      <c r="A338" s="46" t="s">
        <v>420</v>
      </c>
      <c r="B338" s="47" t="s">
        <v>41</v>
      </c>
      <c r="C338" s="315">
        <v>6.59</v>
      </c>
      <c r="D338" s="316"/>
      <c r="E338" s="317"/>
      <c r="F338" s="47" t="s">
        <v>29</v>
      </c>
      <c r="G338" s="47" t="s">
        <v>312</v>
      </c>
      <c r="H338" s="47" t="s">
        <v>30</v>
      </c>
      <c r="I338" s="187"/>
      <c r="J338" s="187"/>
    </row>
    <row r="339" spans="1:10" ht="15" customHeight="1" x14ac:dyDescent="0.25">
      <c r="A339" s="46" t="s">
        <v>421</v>
      </c>
      <c r="B339" s="47" t="s">
        <v>41</v>
      </c>
      <c r="C339" s="315">
        <v>4.7</v>
      </c>
      <c r="D339" s="316"/>
      <c r="E339" s="317"/>
      <c r="F339" s="47" t="s">
        <v>29</v>
      </c>
      <c r="G339" s="47" t="s">
        <v>312</v>
      </c>
      <c r="H339" s="47" t="s">
        <v>30</v>
      </c>
      <c r="I339" s="187"/>
      <c r="J339" s="187"/>
    </row>
    <row r="340" spans="1:10" ht="15" customHeight="1" x14ac:dyDescent="0.25">
      <c r="A340" s="46" t="s">
        <v>422</v>
      </c>
      <c r="B340" s="47" t="s">
        <v>41</v>
      </c>
      <c r="C340" s="315">
        <v>0.22</v>
      </c>
      <c r="D340" s="316"/>
      <c r="E340" s="317"/>
      <c r="F340" s="47" t="s">
        <v>29</v>
      </c>
      <c r="G340" s="47" t="s">
        <v>312</v>
      </c>
      <c r="H340" s="47" t="s">
        <v>30</v>
      </c>
      <c r="I340" s="187"/>
      <c r="J340" s="187"/>
    </row>
    <row r="341" spans="1:10" ht="30" customHeight="1" x14ac:dyDescent="0.25">
      <c r="A341" s="46" t="s">
        <v>423</v>
      </c>
      <c r="B341" s="47" t="s">
        <v>43</v>
      </c>
      <c r="C341" s="318" t="s">
        <v>292</v>
      </c>
      <c r="D341" s="319"/>
      <c r="E341" s="320"/>
      <c r="F341" s="48">
        <v>101</v>
      </c>
      <c r="G341" s="48">
        <v>121.5</v>
      </c>
      <c r="H341" s="47" t="s">
        <v>26</v>
      </c>
      <c r="I341" s="187"/>
      <c r="J341" s="187"/>
    </row>
    <row r="342" spans="1:10" ht="30" customHeight="1" x14ac:dyDescent="0.25">
      <c r="A342" s="46" t="s">
        <v>424</v>
      </c>
      <c r="B342" s="47" t="s">
        <v>28</v>
      </c>
      <c r="C342" s="318" t="s">
        <v>292</v>
      </c>
      <c r="D342" s="319"/>
      <c r="E342" s="320"/>
      <c r="F342" s="48">
        <v>3307</v>
      </c>
      <c r="G342" s="48">
        <v>3968</v>
      </c>
      <c r="H342" s="47" t="s">
        <v>26</v>
      </c>
      <c r="I342" s="187"/>
      <c r="J342" s="187"/>
    </row>
    <row r="343" spans="1:10" ht="15" customHeight="1" x14ac:dyDescent="0.25">
      <c r="A343" s="46" t="s">
        <v>425</v>
      </c>
      <c r="B343" s="47" t="s">
        <v>28</v>
      </c>
      <c r="C343" s="315">
        <v>560</v>
      </c>
      <c r="D343" s="316"/>
      <c r="E343" s="317"/>
      <c r="F343" s="47" t="s">
        <v>29</v>
      </c>
      <c r="G343" s="47" t="s">
        <v>312</v>
      </c>
      <c r="H343" s="47" t="s">
        <v>30</v>
      </c>
      <c r="I343" s="187"/>
      <c r="J343" s="187"/>
    </row>
    <row r="344" spans="1:10" ht="30" customHeight="1" x14ac:dyDescent="0.25">
      <c r="A344" s="46" t="s">
        <v>426</v>
      </c>
      <c r="B344" s="47" t="s">
        <v>28</v>
      </c>
      <c r="C344" s="318" t="s">
        <v>292</v>
      </c>
      <c r="D344" s="319"/>
      <c r="E344" s="320"/>
      <c r="F344" s="48">
        <v>5350</v>
      </c>
      <c r="G344" s="48">
        <v>6420</v>
      </c>
      <c r="H344" s="47" t="s">
        <v>26</v>
      </c>
      <c r="I344" s="187"/>
      <c r="J344" s="187"/>
    </row>
    <row r="345" spans="1:10" ht="30" customHeight="1" x14ac:dyDescent="0.25">
      <c r="A345" s="46" t="s">
        <v>427</v>
      </c>
      <c r="B345" s="47" t="s">
        <v>28</v>
      </c>
      <c r="C345" s="318" t="s">
        <v>292</v>
      </c>
      <c r="D345" s="319"/>
      <c r="E345" s="320"/>
      <c r="F345" s="48">
        <v>4100</v>
      </c>
      <c r="G345" s="48">
        <v>4920</v>
      </c>
      <c r="H345" s="47" t="s">
        <v>26</v>
      </c>
      <c r="I345" s="187"/>
      <c r="J345" s="187"/>
    </row>
    <row r="346" spans="1:10" ht="15" customHeight="1" x14ac:dyDescent="0.25">
      <c r="A346" s="46" t="s">
        <v>428</v>
      </c>
      <c r="B346" s="47" t="s">
        <v>28</v>
      </c>
      <c r="C346" s="315">
        <v>723.35</v>
      </c>
      <c r="D346" s="316"/>
      <c r="E346" s="317"/>
      <c r="F346" s="47" t="s">
        <v>29</v>
      </c>
      <c r="G346" s="47" t="s">
        <v>312</v>
      </c>
      <c r="H346" s="47" t="s">
        <v>30</v>
      </c>
      <c r="I346" s="187"/>
      <c r="J346" s="187"/>
    </row>
    <row r="347" spans="1:10" ht="15" customHeight="1" x14ac:dyDescent="0.25">
      <c r="A347" s="190" t="s">
        <v>429</v>
      </c>
      <c r="B347" s="302" t="s">
        <v>43</v>
      </c>
      <c r="C347" s="304">
        <v>31</v>
      </c>
      <c r="D347" s="305"/>
      <c r="E347" s="306"/>
      <c r="F347" s="302" t="s">
        <v>29</v>
      </c>
      <c r="G347" s="302" t="s">
        <v>312</v>
      </c>
      <c r="H347" s="302" t="s">
        <v>30</v>
      </c>
      <c r="I347" s="298"/>
      <c r="J347" s="297"/>
    </row>
    <row r="348" spans="1:10" ht="15" customHeight="1" x14ac:dyDescent="0.25">
      <c r="A348" s="191" t="s">
        <v>430</v>
      </c>
      <c r="B348" s="303"/>
      <c r="C348" s="307"/>
      <c r="D348" s="308"/>
      <c r="E348" s="309"/>
      <c r="F348" s="303"/>
      <c r="G348" s="303"/>
      <c r="H348" s="303"/>
      <c r="I348" s="298"/>
      <c r="J348" s="297"/>
    </row>
    <row r="349" spans="1:10" ht="15" customHeight="1" x14ac:dyDescent="0.25">
      <c r="A349" s="46" t="s">
        <v>431</v>
      </c>
      <c r="B349" s="47" t="s">
        <v>43</v>
      </c>
      <c r="C349" s="315">
        <v>6</v>
      </c>
      <c r="D349" s="316"/>
      <c r="E349" s="317"/>
      <c r="F349" s="47" t="s">
        <v>29</v>
      </c>
      <c r="G349" s="47" t="s">
        <v>312</v>
      </c>
      <c r="H349" s="47" t="s">
        <v>30</v>
      </c>
      <c r="I349" s="187"/>
      <c r="J349" s="187"/>
    </row>
    <row r="350" spans="1:10" ht="15" customHeight="1" x14ac:dyDescent="0.25">
      <c r="A350" s="190" t="s">
        <v>432</v>
      </c>
      <c r="B350" s="302" t="s">
        <v>41</v>
      </c>
      <c r="C350" s="321">
        <v>27</v>
      </c>
      <c r="D350" s="321">
        <v>30</v>
      </c>
      <c r="E350" s="321">
        <v>27</v>
      </c>
      <c r="F350" s="302" t="s">
        <v>29</v>
      </c>
      <c r="G350" s="302" t="s">
        <v>283</v>
      </c>
      <c r="H350" s="302" t="s">
        <v>30</v>
      </c>
      <c r="I350" s="298"/>
      <c r="J350" s="297"/>
    </row>
    <row r="351" spans="1:10" ht="15" customHeight="1" x14ac:dyDescent="0.25">
      <c r="A351" s="191" t="s">
        <v>433</v>
      </c>
      <c r="B351" s="303"/>
      <c r="C351" s="322"/>
      <c r="D351" s="322"/>
      <c r="E351" s="322"/>
      <c r="F351" s="303"/>
      <c r="G351" s="303"/>
      <c r="H351" s="303"/>
      <c r="I351" s="298"/>
      <c r="J351" s="297"/>
    </row>
    <row r="352" spans="1:10" ht="30" customHeight="1" x14ac:dyDescent="0.25">
      <c r="A352" s="46" t="s">
        <v>434</v>
      </c>
      <c r="B352" s="47" t="s">
        <v>28</v>
      </c>
      <c r="C352" s="318" t="s">
        <v>292</v>
      </c>
      <c r="D352" s="319"/>
      <c r="E352" s="320"/>
      <c r="F352" s="48">
        <v>500</v>
      </c>
      <c r="G352" s="48">
        <v>600</v>
      </c>
      <c r="H352" s="47" t="s">
        <v>26</v>
      </c>
      <c r="I352" s="187"/>
      <c r="J352" s="187"/>
    </row>
    <row r="353" spans="1:10" ht="30" customHeight="1" x14ac:dyDescent="0.25">
      <c r="A353" s="46" t="s">
        <v>435</v>
      </c>
      <c r="B353" s="47" t="s">
        <v>41</v>
      </c>
      <c r="C353" s="318" t="s">
        <v>292</v>
      </c>
      <c r="D353" s="319"/>
      <c r="E353" s="320"/>
      <c r="F353" s="48">
        <v>25</v>
      </c>
      <c r="G353" s="48">
        <v>30</v>
      </c>
      <c r="H353" s="47" t="s">
        <v>26</v>
      </c>
      <c r="I353" s="187"/>
      <c r="J353" s="187"/>
    </row>
    <row r="354" spans="1:10" ht="15" customHeight="1" x14ac:dyDescent="0.25">
      <c r="A354" s="46" t="s">
        <v>436</v>
      </c>
      <c r="B354" s="47" t="s">
        <v>28</v>
      </c>
      <c r="C354" s="315">
        <v>1813</v>
      </c>
      <c r="D354" s="316"/>
      <c r="E354" s="317"/>
      <c r="F354" s="47" t="s">
        <v>29</v>
      </c>
      <c r="G354" s="47" t="s">
        <v>312</v>
      </c>
      <c r="H354" s="47" t="s">
        <v>30</v>
      </c>
      <c r="I354" s="187"/>
      <c r="J354" s="187"/>
    </row>
    <row r="355" spans="1:10" ht="15" customHeight="1" x14ac:dyDescent="0.25">
      <c r="A355" s="46" t="s">
        <v>437</v>
      </c>
      <c r="B355" s="47" t="s">
        <v>28</v>
      </c>
      <c r="C355" s="315">
        <v>2129</v>
      </c>
      <c r="D355" s="316"/>
      <c r="E355" s="317"/>
      <c r="F355" s="47" t="s">
        <v>29</v>
      </c>
      <c r="G355" s="47" t="s">
        <v>312</v>
      </c>
      <c r="H355" s="47" t="s">
        <v>30</v>
      </c>
      <c r="I355" s="187"/>
      <c r="J355" s="187"/>
    </row>
    <row r="356" spans="1:10" ht="15" customHeight="1" x14ac:dyDescent="0.25">
      <c r="A356" s="46" t="s">
        <v>438</v>
      </c>
      <c r="B356" s="47" t="s">
        <v>28</v>
      </c>
      <c r="C356" s="315">
        <v>2675</v>
      </c>
      <c r="D356" s="316"/>
      <c r="E356" s="317"/>
      <c r="F356" s="47" t="s">
        <v>29</v>
      </c>
      <c r="G356" s="47" t="s">
        <v>312</v>
      </c>
      <c r="H356" s="47" t="s">
        <v>30</v>
      </c>
      <c r="I356" s="187"/>
      <c r="J356" s="187"/>
    </row>
    <row r="357" spans="1:10" ht="15" customHeight="1" x14ac:dyDescent="0.25">
      <c r="A357" s="190" t="s">
        <v>439</v>
      </c>
      <c r="B357" s="302" t="s">
        <v>28</v>
      </c>
      <c r="C357" s="304">
        <v>2208</v>
      </c>
      <c r="D357" s="305"/>
      <c r="E357" s="306"/>
      <c r="F357" s="302" t="s">
        <v>29</v>
      </c>
      <c r="G357" s="302" t="s">
        <v>312</v>
      </c>
      <c r="H357" s="302" t="s">
        <v>30</v>
      </c>
      <c r="I357" s="298"/>
      <c r="J357" s="297"/>
    </row>
    <row r="358" spans="1:10" ht="15" customHeight="1" x14ac:dyDescent="0.25">
      <c r="A358" s="191" t="s">
        <v>440</v>
      </c>
      <c r="B358" s="303"/>
      <c r="C358" s="307"/>
      <c r="D358" s="308"/>
      <c r="E358" s="309"/>
      <c r="F358" s="303"/>
      <c r="G358" s="303"/>
      <c r="H358" s="303"/>
      <c r="I358" s="298"/>
      <c r="J358" s="297"/>
    </row>
    <row r="359" spans="1:10" ht="15" customHeight="1" x14ac:dyDescent="0.25">
      <c r="A359" s="190" t="s">
        <v>441</v>
      </c>
      <c r="B359" s="302" t="s">
        <v>28</v>
      </c>
      <c r="C359" s="304">
        <v>1867</v>
      </c>
      <c r="D359" s="305"/>
      <c r="E359" s="306"/>
      <c r="F359" s="302" t="s">
        <v>29</v>
      </c>
      <c r="G359" s="302" t="s">
        <v>312</v>
      </c>
      <c r="H359" s="302" t="s">
        <v>30</v>
      </c>
      <c r="I359" s="298"/>
      <c r="J359" s="297"/>
    </row>
    <row r="360" spans="1:10" ht="15" customHeight="1" x14ac:dyDescent="0.25">
      <c r="A360" s="191" t="s">
        <v>442</v>
      </c>
      <c r="B360" s="303"/>
      <c r="C360" s="307"/>
      <c r="D360" s="308"/>
      <c r="E360" s="309"/>
      <c r="F360" s="303"/>
      <c r="G360" s="303"/>
      <c r="H360" s="303"/>
      <c r="I360" s="298"/>
      <c r="J360" s="297"/>
    </row>
    <row r="361" spans="1:10" ht="15" customHeight="1" x14ac:dyDescent="0.25">
      <c r="A361" s="46" t="s">
        <v>443</v>
      </c>
      <c r="B361" s="47" t="s">
        <v>28</v>
      </c>
      <c r="C361" s="315">
        <v>1061</v>
      </c>
      <c r="D361" s="316"/>
      <c r="E361" s="317"/>
      <c r="F361" s="47" t="s">
        <v>29</v>
      </c>
      <c r="G361" s="47" t="s">
        <v>312</v>
      </c>
      <c r="H361" s="47" t="s">
        <v>30</v>
      </c>
      <c r="I361" s="187"/>
      <c r="J361" s="187"/>
    </row>
    <row r="362" spans="1:10" ht="15" customHeight="1" x14ac:dyDescent="0.25">
      <c r="A362" s="46" t="s">
        <v>444</v>
      </c>
      <c r="B362" s="47" t="s">
        <v>28</v>
      </c>
      <c r="C362" s="315">
        <v>1605</v>
      </c>
      <c r="D362" s="316"/>
      <c r="E362" s="317"/>
      <c r="F362" s="47" t="s">
        <v>29</v>
      </c>
      <c r="G362" s="47" t="s">
        <v>312</v>
      </c>
      <c r="H362" s="47" t="s">
        <v>30</v>
      </c>
      <c r="I362" s="182"/>
      <c r="J362" s="182"/>
    </row>
    <row r="363" spans="1:10" ht="15" customHeight="1" x14ac:dyDescent="0.25">
      <c r="A363" s="46" t="s">
        <v>445</v>
      </c>
      <c r="B363" s="47" t="s">
        <v>28</v>
      </c>
      <c r="C363" s="315">
        <v>1304</v>
      </c>
      <c r="D363" s="316"/>
      <c r="E363" s="317"/>
      <c r="F363" s="47" t="s">
        <v>29</v>
      </c>
      <c r="G363" s="47" t="s">
        <v>312</v>
      </c>
      <c r="H363" s="47" t="s">
        <v>30</v>
      </c>
      <c r="I363" s="187"/>
      <c r="J363" s="187"/>
    </row>
    <row r="364" spans="1:10" ht="15" customHeight="1" x14ac:dyDescent="0.25">
      <c r="A364" s="46" t="s">
        <v>446</v>
      </c>
      <c r="B364" s="47" t="s">
        <v>28</v>
      </c>
      <c r="C364" s="315">
        <v>1848</v>
      </c>
      <c r="D364" s="316"/>
      <c r="E364" s="317"/>
      <c r="F364" s="47" t="s">
        <v>29</v>
      </c>
      <c r="G364" s="47" t="s">
        <v>312</v>
      </c>
      <c r="H364" s="47" t="s">
        <v>30</v>
      </c>
      <c r="I364" s="187"/>
      <c r="J364" s="187"/>
    </row>
    <row r="365" spans="1:10" ht="15" customHeight="1" x14ac:dyDescent="0.25">
      <c r="A365" s="46" t="s">
        <v>447</v>
      </c>
      <c r="B365" s="47" t="s">
        <v>28</v>
      </c>
      <c r="C365" s="315">
        <v>1410</v>
      </c>
      <c r="D365" s="316"/>
      <c r="E365" s="317"/>
      <c r="F365" s="47" t="s">
        <v>29</v>
      </c>
      <c r="G365" s="47" t="s">
        <v>312</v>
      </c>
      <c r="H365" s="47" t="s">
        <v>30</v>
      </c>
      <c r="I365" s="187"/>
      <c r="J365" s="187"/>
    </row>
    <row r="366" spans="1:10" ht="15" customHeight="1" x14ac:dyDescent="0.25">
      <c r="A366" s="46" t="s">
        <v>448</v>
      </c>
      <c r="B366" s="47" t="s">
        <v>28</v>
      </c>
      <c r="C366" s="315">
        <v>1954</v>
      </c>
      <c r="D366" s="316"/>
      <c r="E366" s="317"/>
      <c r="F366" s="47" t="s">
        <v>29</v>
      </c>
      <c r="G366" s="47" t="s">
        <v>312</v>
      </c>
      <c r="H366" s="47" t="s">
        <v>30</v>
      </c>
      <c r="I366" s="187"/>
      <c r="J366" s="187"/>
    </row>
    <row r="367" spans="1:10" ht="15" customHeight="1" x14ac:dyDescent="0.25">
      <c r="A367" s="46" t="s">
        <v>449</v>
      </c>
      <c r="B367" s="47" t="s">
        <v>28</v>
      </c>
      <c r="C367" s="315">
        <v>1534</v>
      </c>
      <c r="D367" s="316"/>
      <c r="E367" s="317"/>
      <c r="F367" s="47" t="s">
        <v>29</v>
      </c>
      <c r="G367" s="47" t="s">
        <v>312</v>
      </c>
      <c r="H367" s="47" t="s">
        <v>30</v>
      </c>
      <c r="I367" s="187"/>
      <c r="J367" s="187"/>
    </row>
    <row r="368" spans="1:10" ht="15" customHeight="1" x14ac:dyDescent="0.25">
      <c r="A368" s="46" t="s">
        <v>450</v>
      </c>
      <c r="B368" s="47" t="s">
        <v>28</v>
      </c>
      <c r="C368" s="315">
        <v>2078</v>
      </c>
      <c r="D368" s="316"/>
      <c r="E368" s="317"/>
      <c r="F368" s="47" t="s">
        <v>29</v>
      </c>
      <c r="G368" s="47" t="s">
        <v>312</v>
      </c>
      <c r="H368" s="47" t="s">
        <v>30</v>
      </c>
      <c r="I368" s="187"/>
      <c r="J368" s="187"/>
    </row>
    <row r="369" spans="1:10" ht="15" customHeight="1" x14ac:dyDescent="0.25">
      <c r="A369" s="46" t="s">
        <v>451</v>
      </c>
      <c r="B369" s="47" t="s">
        <v>28</v>
      </c>
      <c r="C369" s="315">
        <v>1782</v>
      </c>
      <c r="D369" s="316"/>
      <c r="E369" s="317"/>
      <c r="F369" s="47" t="s">
        <v>29</v>
      </c>
      <c r="G369" s="47" t="s">
        <v>312</v>
      </c>
      <c r="H369" s="47" t="s">
        <v>30</v>
      </c>
      <c r="I369" s="187"/>
      <c r="J369" s="187"/>
    </row>
    <row r="370" spans="1:10" ht="15" customHeight="1" x14ac:dyDescent="0.25">
      <c r="A370" s="46" t="s">
        <v>452</v>
      </c>
      <c r="B370" s="47" t="s">
        <v>28</v>
      </c>
      <c r="C370" s="315">
        <v>2323.25</v>
      </c>
      <c r="D370" s="316"/>
      <c r="E370" s="317"/>
      <c r="F370" s="47" t="s">
        <v>29</v>
      </c>
      <c r="G370" s="47" t="s">
        <v>312</v>
      </c>
      <c r="H370" s="47" t="s">
        <v>30</v>
      </c>
      <c r="I370" s="187"/>
      <c r="J370" s="187"/>
    </row>
    <row r="371" spans="1:10" ht="45" customHeight="1" x14ac:dyDescent="0.25">
      <c r="A371" s="46" t="s">
        <v>453</v>
      </c>
      <c r="B371" s="47" t="s">
        <v>28</v>
      </c>
      <c r="C371" s="318" t="s">
        <v>280</v>
      </c>
      <c r="D371" s="319"/>
      <c r="E371" s="320"/>
      <c r="F371" s="48">
        <v>558</v>
      </c>
      <c r="G371" s="48">
        <v>669.5</v>
      </c>
      <c r="H371" s="47" t="s">
        <v>26</v>
      </c>
      <c r="I371" s="187"/>
      <c r="J371" s="187"/>
    </row>
    <row r="372" spans="1:10" ht="30" x14ac:dyDescent="0.25">
      <c r="A372" s="46" t="s">
        <v>454</v>
      </c>
      <c r="B372" s="47" t="s">
        <v>28</v>
      </c>
      <c r="C372" s="315">
        <v>75.5</v>
      </c>
      <c r="D372" s="316"/>
      <c r="E372" s="317"/>
      <c r="F372" s="47" t="s">
        <v>29</v>
      </c>
      <c r="G372" s="47" t="s">
        <v>312</v>
      </c>
      <c r="H372" s="47" t="s">
        <v>30</v>
      </c>
      <c r="I372" s="187"/>
      <c r="J372" s="187"/>
    </row>
    <row r="373" spans="1:10" ht="25.9" customHeight="1" x14ac:dyDescent="0.25">
      <c r="A373" s="46" t="s">
        <v>455</v>
      </c>
      <c r="B373" s="47" t="s">
        <v>28</v>
      </c>
      <c r="C373" s="315">
        <v>140.75</v>
      </c>
      <c r="D373" s="316"/>
      <c r="E373" s="317"/>
      <c r="F373" s="47" t="s">
        <v>29</v>
      </c>
      <c r="G373" s="47" t="s">
        <v>312</v>
      </c>
      <c r="H373" s="47" t="s">
        <v>30</v>
      </c>
      <c r="I373" s="187"/>
      <c r="J373" s="187"/>
    </row>
    <row r="374" spans="1:10" ht="45" customHeight="1" x14ac:dyDescent="0.25">
      <c r="A374" s="46" t="s">
        <v>456</v>
      </c>
      <c r="B374" s="47" t="s">
        <v>24</v>
      </c>
      <c r="C374" s="318" t="s">
        <v>280</v>
      </c>
      <c r="D374" s="319"/>
      <c r="E374" s="320"/>
      <c r="F374" s="48">
        <v>2632.5</v>
      </c>
      <c r="G374" s="48">
        <v>3159</v>
      </c>
      <c r="H374" s="47" t="s">
        <v>26</v>
      </c>
      <c r="I374" s="187"/>
      <c r="J374" s="187"/>
    </row>
    <row r="375" spans="1:10" ht="15.6" customHeight="1" x14ac:dyDescent="0.25">
      <c r="A375" s="312" t="s">
        <v>457</v>
      </c>
      <c r="B375" s="313"/>
      <c r="C375" s="313"/>
      <c r="D375" s="313"/>
      <c r="E375" s="313"/>
      <c r="F375" s="313"/>
      <c r="G375" s="313"/>
      <c r="H375" s="314"/>
      <c r="I375" s="187"/>
      <c r="J375" s="187"/>
    </row>
    <row r="376" spans="1:10" ht="16.149999999999999" customHeight="1" x14ac:dyDescent="0.25">
      <c r="A376" s="310" t="s">
        <v>14</v>
      </c>
      <c r="B376" s="310" t="s">
        <v>15</v>
      </c>
      <c r="C376" s="195" t="s">
        <v>274</v>
      </c>
      <c r="D376" s="195" t="s">
        <v>275</v>
      </c>
      <c r="E376" s="195" t="s">
        <v>276</v>
      </c>
      <c r="F376" s="195" t="s">
        <v>193</v>
      </c>
      <c r="G376" s="195" t="s">
        <v>193</v>
      </c>
      <c r="H376" s="310" t="s">
        <v>20</v>
      </c>
      <c r="I376" s="298"/>
      <c r="J376" s="297"/>
    </row>
    <row r="377" spans="1:10" ht="15" customHeight="1" x14ac:dyDescent="0.25">
      <c r="A377" s="311"/>
      <c r="B377" s="311"/>
      <c r="C377" s="196" t="s">
        <v>236</v>
      </c>
      <c r="D377" s="196" t="s">
        <v>236</v>
      </c>
      <c r="E377" s="196" t="s">
        <v>236</v>
      </c>
      <c r="F377" s="196" t="s">
        <v>277</v>
      </c>
      <c r="G377" s="196" t="s">
        <v>278</v>
      </c>
      <c r="H377" s="311"/>
      <c r="I377" s="298"/>
      <c r="J377" s="297"/>
    </row>
    <row r="378" spans="1:10" ht="15" customHeight="1" x14ac:dyDescent="0.25">
      <c r="A378" s="46" t="s">
        <v>458</v>
      </c>
      <c r="B378" s="47" t="s">
        <v>57</v>
      </c>
      <c r="C378" s="315">
        <v>10.76</v>
      </c>
      <c r="D378" s="316"/>
      <c r="E378" s="317"/>
      <c r="F378" s="47" t="s">
        <v>29</v>
      </c>
      <c r="G378" s="47" t="s">
        <v>312</v>
      </c>
      <c r="H378" s="47" t="s">
        <v>30</v>
      </c>
      <c r="I378" s="45"/>
      <c r="J378" s="45"/>
    </row>
    <row r="379" spans="1:10" ht="15" customHeight="1" x14ac:dyDescent="0.25">
      <c r="A379" s="46" t="s">
        <v>459</v>
      </c>
      <c r="B379" s="47" t="s">
        <v>57</v>
      </c>
      <c r="C379" s="48">
        <v>19</v>
      </c>
      <c r="D379" s="48">
        <v>16</v>
      </c>
      <c r="E379" s="48">
        <v>16</v>
      </c>
      <c r="F379" s="47" t="s">
        <v>29</v>
      </c>
      <c r="G379" s="47" t="s">
        <v>312</v>
      </c>
      <c r="H379" s="47" t="s">
        <v>30</v>
      </c>
      <c r="I379" s="187"/>
      <c r="J379" s="187"/>
    </row>
    <row r="380" spans="1:10" ht="15" customHeight="1" x14ac:dyDescent="0.25">
      <c r="A380" s="46" t="s">
        <v>460</v>
      </c>
      <c r="B380" s="47" t="s">
        <v>57</v>
      </c>
      <c r="C380" s="315">
        <v>16.5</v>
      </c>
      <c r="D380" s="316"/>
      <c r="E380" s="317"/>
      <c r="F380" s="47" t="s">
        <v>29</v>
      </c>
      <c r="G380" s="47" t="s">
        <v>312</v>
      </c>
      <c r="H380" s="47" t="s">
        <v>30</v>
      </c>
      <c r="I380" s="187"/>
      <c r="J380" s="187"/>
    </row>
    <row r="381" spans="1:10" ht="15" customHeight="1" x14ac:dyDescent="0.25">
      <c r="A381" s="46" t="s">
        <v>461</v>
      </c>
      <c r="B381" s="47" t="s">
        <v>57</v>
      </c>
      <c r="C381" s="48">
        <v>21.25</v>
      </c>
      <c r="D381" s="48">
        <v>18</v>
      </c>
      <c r="E381" s="48">
        <v>18</v>
      </c>
      <c r="F381" s="47" t="s">
        <v>29</v>
      </c>
      <c r="G381" s="47" t="s">
        <v>312</v>
      </c>
      <c r="H381" s="47" t="s">
        <v>30</v>
      </c>
      <c r="I381" s="187"/>
      <c r="J381" s="187"/>
    </row>
    <row r="382" spans="1:10" ht="15" customHeight="1" x14ac:dyDescent="0.25">
      <c r="A382" s="46" t="s">
        <v>462</v>
      </c>
      <c r="B382" s="47" t="s">
        <v>57</v>
      </c>
      <c r="C382" s="315">
        <v>10.5</v>
      </c>
      <c r="D382" s="316"/>
      <c r="E382" s="317"/>
      <c r="F382" s="47" t="s">
        <v>29</v>
      </c>
      <c r="G382" s="47" t="s">
        <v>312</v>
      </c>
      <c r="H382" s="47" t="s">
        <v>30</v>
      </c>
      <c r="I382" s="187"/>
      <c r="J382" s="187"/>
    </row>
    <row r="383" spans="1:10" ht="45" customHeight="1" x14ac:dyDescent="0.25">
      <c r="A383" s="46" t="s">
        <v>463</v>
      </c>
      <c r="B383" s="47" t="s">
        <v>28</v>
      </c>
      <c r="C383" s="318" t="s">
        <v>280</v>
      </c>
      <c r="D383" s="319"/>
      <c r="E383" s="320"/>
      <c r="F383" s="48">
        <v>50000</v>
      </c>
      <c r="G383" s="48">
        <v>60000</v>
      </c>
      <c r="H383" s="47" t="s">
        <v>26</v>
      </c>
      <c r="I383" s="187"/>
      <c r="J383" s="187"/>
    </row>
    <row r="384" spans="1:10" ht="15" customHeight="1" x14ac:dyDescent="0.25">
      <c r="A384" s="46" t="s">
        <v>464</v>
      </c>
      <c r="B384" s="47" t="s">
        <v>57</v>
      </c>
      <c r="C384" s="315">
        <v>383</v>
      </c>
      <c r="D384" s="316"/>
      <c r="E384" s="317"/>
      <c r="F384" s="47" t="s">
        <v>29</v>
      </c>
      <c r="G384" s="47" t="s">
        <v>312</v>
      </c>
      <c r="H384" s="47" t="s">
        <v>30</v>
      </c>
      <c r="I384" s="187"/>
      <c r="J384" s="187"/>
    </row>
    <row r="385" spans="1:10" ht="15" customHeight="1" x14ac:dyDescent="0.25">
      <c r="A385" s="46" t="s">
        <v>465</v>
      </c>
      <c r="B385" s="47" t="s">
        <v>57</v>
      </c>
      <c r="C385" s="315">
        <v>299</v>
      </c>
      <c r="D385" s="316"/>
      <c r="E385" s="317"/>
      <c r="F385" s="47" t="s">
        <v>29</v>
      </c>
      <c r="G385" s="47" t="s">
        <v>312</v>
      </c>
      <c r="H385" s="47" t="s">
        <v>30</v>
      </c>
      <c r="I385" s="187"/>
      <c r="J385" s="187"/>
    </row>
    <row r="386" spans="1:10" ht="15" customHeight="1" x14ac:dyDescent="0.25">
      <c r="A386" s="46" t="s">
        <v>466</v>
      </c>
      <c r="B386" s="47" t="s">
        <v>57</v>
      </c>
      <c r="C386" s="315">
        <v>252</v>
      </c>
      <c r="D386" s="316"/>
      <c r="E386" s="317"/>
      <c r="F386" s="47" t="s">
        <v>29</v>
      </c>
      <c r="G386" s="47" t="s">
        <v>312</v>
      </c>
      <c r="H386" s="47" t="s">
        <v>30</v>
      </c>
      <c r="I386" s="187"/>
      <c r="J386" s="187"/>
    </row>
    <row r="387" spans="1:10" ht="15" customHeight="1" x14ac:dyDescent="0.25">
      <c r="A387" s="46" t="s">
        <v>467</v>
      </c>
      <c r="B387" s="47" t="s">
        <v>57</v>
      </c>
      <c r="C387" s="315">
        <v>271</v>
      </c>
      <c r="D387" s="316"/>
      <c r="E387" s="317"/>
      <c r="F387" s="47" t="s">
        <v>29</v>
      </c>
      <c r="G387" s="47" t="s">
        <v>312</v>
      </c>
      <c r="H387" s="47" t="s">
        <v>30</v>
      </c>
      <c r="I387" s="187"/>
      <c r="J387" s="187"/>
    </row>
    <row r="388" spans="1:10" ht="15" customHeight="1" x14ac:dyDescent="0.25">
      <c r="A388" s="46" t="s">
        <v>468</v>
      </c>
      <c r="B388" s="47" t="s">
        <v>57</v>
      </c>
      <c r="C388" s="315">
        <v>233</v>
      </c>
      <c r="D388" s="316"/>
      <c r="E388" s="317"/>
      <c r="F388" s="47" t="s">
        <v>29</v>
      </c>
      <c r="G388" s="47" t="s">
        <v>312</v>
      </c>
      <c r="H388" s="47" t="s">
        <v>30</v>
      </c>
      <c r="I388" s="187"/>
      <c r="J388" s="187"/>
    </row>
    <row r="389" spans="1:10" ht="45" customHeight="1" x14ac:dyDescent="0.25">
      <c r="A389" s="46" t="s">
        <v>469</v>
      </c>
      <c r="B389" s="47" t="s">
        <v>28</v>
      </c>
      <c r="C389" s="318" t="s">
        <v>280</v>
      </c>
      <c r="D389" s="319"/>
      <c r="E389" s="320"/>
      <c r="F389" s="48">
        <v>5020</v>
      </c>
      <c r="G389" s="48">
        <v>6024</v>
      </c>
      <c r="H389" s="47" t="s">
        <v>26</v>
      </c>
      <c r="I389" s="187"/>
      <c r="J389" s="187"/>
    </row>
    <row r="390" spans="1:10" ht="45" customHeight="1" x14ac:dyDescent="0.25">
      <c r="A390" s="46" t="s">
        <v>470</v>
      </c>
      <c r="B390" s="47" t="s">
        <v>28</v>
      </c>
      <c r="C390" s="318" t="s">
        <v>280</v>
      </c>
      <c r="D390" s="319"/>
      <c r="E390" s="320"/>
      <c r="F390" s="48">
        <v>34804</v>
      </c>
      <c r="G390" s="48">
        <v>41764.5</v>
      </c>
      <c r="H390" s="47" t="s">
        <v>26</v>
      </c>
      <c r="I390" s="187"/>
      <c r="J390" s="187"/>
    </row>
    <row r="391" spans="1:10" ht="45" customHeight="1" x14ac:dyDescent="0.25">
      <c r="A391" s="46" t="s">
        <v>471</v>
      </c>
      <c r="B391" s="47" t="s">
        <v>28</v>
      </c>
      <c r="C391" s="318" t="s">
        <v>280</v>
      </c>
      <c r="D391" s="319"/>
      <c r="E391" s="320"/>
      <c r="F391" s="48">
        <v>43957</v>
      </c>
      <c r="G391" s="48">
        <v>52748</v>
      </c>
      <c r="H391" s="47" t="s">
        <v>26</v>
      </c>
      <c r="I391" s="187"/>
      <c r="J391" s="187"/>
    </row>
    <row r="392" spans="1:10" ht="45" customHeight="1" x14ac:dyDescent="0.25">
      <c r="A392" s="46" t="s">
        <v>472</v>
      </c>
      <c r="B392" s="47" t="s">
        <v>28</v>
      </c>
      <c r="C392" s="318" t="s">
        <v>280</v>
      </c>
      <c r="D392" s="319"/>
      <c r="E392" s="320"/>
      <c r="F392" s="48">
        <v>55715</v>
      </c>
      <c r="G392" s="48">
        <v>66858</v>
      </c>
      <c r="H392" s="47" t="s">
        <v>26</v>
      </c>
      <c r="I392" s="187"/>
      <c r="J392" s="187"/>
    </row>
    <row r="393" spans="1:10" ht="45" customHeight="1" x14ac:dyDescent="0.25">
      <c r="A393" s="46" t="s">
        <v>473</v>
      </c>
      <c r="B393" s="47" t="s">
        <v>28</v>
      </c>
      <c r="C393" s="318" t="s">
        <v>280</v>
      </c>
      <c r="D393" s="319"/>
      <c r="E393" s="320"/>
      <c r="F393" s="48">
        <v>61424</v>
      </c>
      <c r="G393" s="48">
        <v>73709</v>
      </c>
      <c r="H393" s="47" t="s">
        <v>26</v>
      </c>
      <c r="I393" s="187"/>
      <c r="J393" s="187"/>
    </row>
    <row r="394" spans="1:10" ht="45" customHeight="1" x14ac:dyDescent="0.25">
      <c r="A394" s="46" t="s">
        <v>474</v>
      </c>
      <c r="B394" s="47" t="s">
        <v>28</v>
      </c>
      <c r="C394" s="318" t="s">
        <v>280</v>
      </c>
      <c r="D394" s="319"/>
      <c r="E394" s="320"/>
      <c r="F394" s="48">
        <v>16411</v>
      </c>
      <c r="G394" s="48">
        <v>19693</v>
      </c>
      <c r="H394" s="47" t="s">
        <v>26</v>
      </c>
      <c r="I394" s="187"/>
      <c r="J394" s="187"/>
    </row>
    <row r="395" spans="1:10" ht="45" customHeight="1" x14ac:dyDescent="0.25">
      <c r="A395" s="46" t="s">
        <v>475</v>
      </c>
      <c r="B395" s="47" t="s">
        <v>28</v>
      </c>
      <c r="C395" s="318" t="s">
        <v>280</v>
      </c>
      <c r="D395" s="319"/>
      <c r="E395" s="320"/>
      <c r="F395" s="48">
        <v>18755</v>
      </c>
      <c r="G395" s="48">
        <v>22506</v>
      </c>
      <c r="H395" s="47" t="s">
        <v>26</v>
      </c>
      <c r="I395" s="187"/>
      <c r="J395" s="187"/>
    </row>
    <row r="396" spans="1:10" ht="45" customHeight="1" x14ac:dyDescent="0.25">
      <c r="A396" s="46" t="s">
        <v>476</v>
      </c>
      <c r="B396" s="47" t="s">
        <v>28</v>
      </c>
      <c r="C396" s="318" t="s">
        <v>280</v>
      </c>
      <c r="D396" s="319"/>
      <c r="E396" s="320"/>
      <c r="F396" s="48">
        <v>21351</v>
      </c>
      <c r="G396" s="48">
        <v>25621</v>
      </c>
      <c r="H396" s="47" t="s">
        <v>26</v>
      </c>
      <c r="I396" s="187"/>
      <c r="J396" s="187"/>
    </row>
    <row r="397" spans="1:10" ht="45" customHeight="1" x14ac:dyDescent="0.25">
      <c r="A397" s="46" t="s">
        <v>477</v>
      </c>
      <c r="B397" s="47" t="s">
        <v>28</v>
      </c>
      <c r="C397" s="318" t="s">
        <v>280</v>
      </c>
      <c r="D397" s="319"/>
      <c r="E397" s="320"/>
      <c r="F397" s="48">
        <v>23779</v>
      </c>
      <c r="G397" s="48">
        <v>28534.5</v>
      </c>
      <c r="H397" s="47" t="s">
        <v>26</v>
      </c>
      <c r="I397" s="187"/>
      <c r="J397" s="187"/>
    </row>
    <row r="398" spans="1:10" ht="45" customHeight="1" x14ac:dyDescent="0.25">
      <c r="A398" s="46" t="s">
        <v>478</v>
      </c>
      <c r="B398" s="47" t="s">
        <v>28</v>
      </c>
      <c r="C398" s="318" t="s">
        <v>280</v>
      </c>
      <c r="D398" s="319"/>
      <c r="E398" s="320"/>
      <c r="F398" s="48">
        <v>29222</v>
      </c>
      <c r="G398" s="48">
        <v>35066.5</v>
      </c>
      <c r="H398" s="47" t="s">
        <v>26</v>
      </c>
      <c r="I398" s="187"/>
      <c r="J398" s="187"/>
    </row>
    <row r="399" spans="1:10" ht="15" customHeight="1" x14ac:dyDescent="0.25">
      <c r="A399" s="46" t="s">
        <v>479</v>
      </c>
      <c r="B399" s="47" t="s">
        <v>57</v>
      </c>
      <c r="C399" s="315">
        <v>24.5</v>
      </c>
      <c r="D399" s="316"/>
      <c r="E399" s="317"/>
      <c r="F399" s="47" t="s">
        <v>29</v>
      </c>
      <c r="G399" s="47" t="s">
        <v>312</v>
      </c>
      <c r="H399" s="47" t="s">
        <v>26</v>
      </c>
      <c r="I399" s="187"/>
      <c r="J399" s="187"/>
    </row>
    <row r="400" spans="1:10" ht="15" customHeight="1" x14ac:dyDescent="0.25">
      <c r="A400" s="46" t="s">
        <v>480</v>
      </c>
      <c r="B400" s="47" t="s">
        <v>481</v>
      </c>
      <c r="C400" s="315">
        <v>0.04</v>
      </c>
      <c r="D400" s="316"/>
      <c r="E400" s="317"/>
      <c r="F400" s="48">
        <v>50000</v>
      </c>
      <c r="G400" s="48">
        <v>50000</v>
      </c>
      <c r="H400" s="47" t="s">
        <v>405</v>
      </c>
      <c r="I400" s="187"/>
      <c r="J400" s="187"/>
    </row>
    <row r="401" spans="1:10" ht="45" customHeight="1" x14ac:dyDescent="0.25">
      <c r="A401" s="46" t="s">
        <v>482</v>
      </c>
      <c r="B401" s="47" t="s">
        <v>24</v>
      </c>
      <c r="C401" s="318" t="s">
        <v>280</v>
      </c>
      <c r="D401" s="319"/>
      <c r="E401" s="320"/>
      <c r="F401" s="48">
        <v>75000</v>
      </c>
      <c r="G401" s="48">
        <v>90000</v>
      </c>
      <c r="H401" s="47" t="s">
        <v>26</v>
      </c>
      <c r="I401" s="62"/>
      <c r="J401" s="62"/>
    </row>
    <row r="402" spans="1:10" ht="15" customHeight="1" x14ac:dyDescent="0.25">
      <c r="A402" s="46" t="s">
        <v>483</v>
      </c>
      <c r="B402" s="47" t="s">
        <v>481</v>
      </c>
      <c r="C402" s="365">
        <v>0.04</v>
      </c>
      <c r="D402" s="366"/>
      <c r="E402" s="367"/>
      <c r="F402" s="47" t="s">
        <v>29</v>
      </c>
      <c r="G402" s="47" t="s">
        <v>312</v>
      </c>
      <c r="H402" s="47" t="s">
        <v>405</v>
      </c>
      <c r="I402" s="187"/>
      <c r="J402" s="187"/>
    </row>
    <row r="403" spans="1:10" ht="15" customHeight="1" x14ac:dyDescent="0.25">
      <c r="A403" s="46" t="s">
        <v>484</v>
      </c>
      <c r="B403" s="47" t="s">
        <v>24</v>
      </c>
      <c r="C403" s="368">
        <v>4000</v>
      </c>
      <c r="D403" s="369"/>
      <c r="E403" s="370"/>
      <c r="F403" s="47" t="s">
        <v>29</v>
      </c>
      <c r="G403" s="47" t="s">
        <v>312</v>
      </c>
      <c r="H403" s="47" t="s">
        <v>405</v>
      </c>
      <c r="I403" s="187"/>
      <c r="J403" s="187"/>
    </row>
    <row r="404" spans="1:10" ht="45" customHeight="1" x14ac:dyDescent="0.25">
      <c r="A404" s="46" t="s">
        <v>485</v>
      </c>
      <c r="B404" s="47" t="s">
        <v>28</v>
      </c>
      <c r="C404" s="318" t="s">
        <v>280</v>
      </c>
      <c r="D404" s="319"/>
      <c r="E404" s="320"/>
      <c r="F404" s="48">
        <v>22328</v>
      </c>
      <c r="G404" s="48">
        <v>26793.599999999999</v>
      </c>
      <c r="H404" s="47" t="s">
        <v>26</v>
      </c>
      <c r="I404" s="187"/>
      <c r="J404" s="187"/>
    </row>
    <row r="405" spans="1:10" ht="45" customHeight="1" x14ac:dyDescent="0.25">
      <c r="A405" s="46" t="s">
        <v>486</v>
      </c>
      <c r="B405" s="47" t="s">
        <v>28</v>
      </c>
      <c r="C405" s="318" t="s">
        <v>280</v>
      </c>
      <c r="D405" s="319"/>
      <c r="E405" s="320"/>
      <c r="F405" s="48">
        <v>27910</v>
      </c>
      <c r="G405" s="48">
        <v>33492</v>
      </c>
      <c r="H405" s="47" t="s">
        <v>26</v>
      </c>
      <c r="I405" s="187"/>
      <c r="J405" s="187"/>
    </row>
    <row r="406" spans="1:10" ht="45" customHeight="1" x14ac:dyDescent="0.25">
      <c r="A406" s="46" t="s">
        <v>487</v>
      </c>
      <c r="B406" s="47" t="s">
        <v>28</v>
      </c>
      <c r="C406" s="318" t="s">
        <v>280</v>
      </c>
      <c r="D406" s="319"/>
      <c r="E406" s="320"/>
      <c r="F406" s="48">
        <v>41865</v>
      </c>
      <c r="G406" s="48">
        <v>50238</v>
      </c>
      <c r="H406" s="47" t="s">
        <v>26</v>
      </c>
      <c r="I406" s="187"/>
      <c r="J406" s="187"/>
    </row>
    <row r="407" spans="1:10" ht="45" customHeight="1" x14ac:dyDescent="0.25">
      <c r="A407" s="46" t="s">
        <v>488</v>
      </c>
      <c r="B407" s="47" t="s">
        <v>28</v>
      </c>
      <c r="C407" s="318" t="s">
        <v>280</v>
      </c>
      <c r="D407" s="319"/>
      <c r="E407" s="320"/>
      <c r="F407" s="48">
        <v>25125</v>
      </c>
      <c r="G407" s="48">
        <v>30150</v>
      </c>
      <c r="H407" s="47" t="s">
        <v>26</v>
      </c>
      <c r="I407" s="187"/>
      <c r="J407" s="187"/>
    </row>
    <row r="408" spans="1:10" ht="45" customHeight="1" x14ac:dyDescent="0.25">
      <c r="A408" s="46" t="s">
        <v>489</v>
      </c>
      <c r="B408" s="47" t="s">
        <v>28</v>
      </c>
      <c r="C408" s="318" t="s">
        <v>280</v>
      </c>
      <c r="D408" s="319"/>
      <c r="E408" s="320"/>
      <c r="F408" s="48">
        <v>33525</v>
      </c>
      <c r="G408" s="48">
        <v>40230</v>
      </c>
      <c r="H408" s="47" t="s">
        <v>26</v>
      </c>
      <c r="I408" s="187"/>
      <c r="J408" s="187"/>
    </row>
    <row r="409" spans="1:10" ht="45" customHeight="1" x14ac:dyDescent="0.25">
      <c r="A409" s="46" t="s">
        <v>490</v>
      </c>
      <c r="B409" s="47" t="s">
        <v>24</v>
      </c>
      <c r="C409" s="318" t="s">
        <v>280</v>
      </c>
      <c r="D409" s="319"/>
      <c r="E409" s="320"/>
      <c r="F409" s="63">
        <v>50000</v>
      </c>
      <c r="G409" s="63">
        <v>60000</v>
      </c>
      <c r="H409" s="47" t="s">
        <v>26</v>
      </c>
      <c r="I409" s="187"/>
      <c r="J409" s="187"/>
    </row>
    <row r="410" spans="1:10" ht="15" customHeight="1" x14ac:dyDescent="0.25">
      <c r="A410" s="46" t="s">
        <v>491</v>
      </c>
      <c r="B410" s="47" t="s">
        <v>481</v>
      </c>
      <c r="C410" s="365">
        <v>0.04</v>
      </c>
      <c r="D410" s="366"/>
      <c r="E410" s="367"/>
      <c r="F410" s="48">
        <v>75000</v>
      </c>
      <c r="G410" s="48">
        <v>90000</v>
      </c>
      <c r="H410" s="47" t="s">
        <v>405</v>
      </c>
      <c r="I410" s="187"/>
      <c r="J410" s="187"/>
    </row>
    <row r="411" spans="1:10" ht="15" customHeight="1" x14ac:dyDescent="0.25">
      <c r="A411" s="46" t="s">
        <v>492</v>
      </c>
      <c r="B411" s="47" t="s">
        <v>24</v>
      </c>
      <c r="C411" s="368">
        <v>4000</v>
      </c>
      <c r="D411" s="369"/>
      <c r="E411" s="370"/>
      <c r="F411" s="48">
        <v>75000</v>
      </c>
      <c r="G411" s="48">
        <v>90000</v>
      </c>
      <c r="H411" s="47" t="s">
        <v>405</v>
      </c>
      <c r="I411" s="187"/>
      <c r="J411" s="187"/>
    </row>
    <row r="412" spans="1:10" ht="15.6" customHeight="1" x14ac:dyDescent="0.25">
      <c r="A412" s="312" t="s">
        <v>216</v>
      </c>
      <c r="B412" s="313"/>
      <c r="C412" s="313"/>
      <c r="D412" s="313"/>
      <c r="E412" s="313"/>
      <c r="F412" s="313"/>
      <c r="G412" s="313"/>
      <c r="H412" s="314"/>
      <c r="I412" s="187"/>
      <c r="J412" s="187"/>
    </row>
    <row r="413" spans="1:10" ht="16.149999999999999" customHeight="1" x14ac:dyDescent="0.25">
      <c r="A413" s="310" t="s">
        <v>14</v>
      </c>
      <c r="B413" s="310" t="s">
        <v>15</v>
      </c>
      <c r="C413" s="195" t="s">
        <v>274</v>
      </c>
      <c r="D413" s="195" t="s">
        <v>275</v>
      </c>
      <c r="E413" s="195" t="s">
        <v>276</v>
      </c>
      <c r="F413" s="195" t="s">
        <v>193</v>
      </c>
      <c r="G413" s="195" t="s">
        <v>193</v>
      </c>
      <c r="H413" s="310" t="s">
        <v>20</v>
      </c>
      <c r="I413" s="298"/>
      <c r="J413" s="297"/>
    </row>
    <row r="414" spans="1:10" ht="15" customHeight="1" x14ac:dyDescent="0.25">
      <c r="A414" s="311"/>
      <c r="B414" s="311"/>
      <c r="C414" s="196" t="s">
        <v>236</v>
      </c>
      <c r="D414" s="196" t="s">
        <v>236</v>
      </c>
      <c r="E414" s="196" t="s">
        <v>236</v>
      </c>
      <c r="F414" s="196" t="s">
        <v>277</v>
      </c>
      <c r="G414" s="196" t="s">
        <v>278</v>
      </c>
      <c r="H414" s="311"/>
      <c r="I414" s="298"/>
      <c r="J414" s="297"/>
    </row>
    <row r="415" spans="1:10" ht="15" customHeight="1" x14ac:dyDescent="0.25">
      <c r="A415" s="46" t="s">
        <v>217</v>
      </c>
      <c r="B415" s="47" t="s">
        <v>28</v>
      </c>
      <c r="C415" s="315">
        <v>792</v>
      </c>
      <c r="D415" s="316"/>
      <c r="E415" s="317"/>
      <c r="F415" s="47" t="s">
        <v>29</v>
      </c>
      <c r="G415" s="47" t="s">
        <v>312</v>
      </c>
      <c r="H415" s="47" t="s">
        <v>30</v>
      </c>
      <c r="I415" s="45"/>
      <c r="J415" s="45"/>
    </row>
    <row r="416" spans="1:10" ht="15" customHeight="1" x14ac:dyDescent="0.25">
      <c r="A416" s="46" t="s">
        <v>218</v>
      </c>
      <c r="B416" s="47" t="s">
        <v>28</v>
      </c>
      <c r="C416" s="315">
        <v>1230</v>
      </c>
      <c r="D416" s="316"/>
      <c r="E416" s="317"/>
      <c r="F416" s="47" t="s">
        <v>29</v>
      </c>
      <c r="G416" s="47" t="s">
        <v>312</v>
      </c>
      <c r="H416" s="47" t="s">
        <v>30</v>
      </c>
      <c r="I416" s="187"/>
      <c r="J416" s="187"/>
    </row>
    <row r="417" spans="1:10" ht="15" customHeight="1" x14ac:dyDescent="0.25">
      <c r="A417" s="46" t="s">
        <v>219</v>
      </c>
      <c r="B417" s="47" t="s">
        <v>28</v>
      </c>
      <c r="C417" s="315">
        <v>1522</v>
      </c>
      <c r="D417" s="316"/>
      <c r="E417" s="317"/>
      <c r="F417" s="47" t="s">
        <v>29</v>
      </c>
      <c r="G417" s="47" t="s">
        <v>312</v>
      </c>
      <c r="H417" s="47" t="s">
        <v>30</v>
      </c>
      <c r="I417" s="187"/>
      <c r="J417" s="187"/>
    </row>
    <row r="418" spans="1:10" ht="15" customHeight="1" x14ac:dyDescent="0.25">
      <c r="A418" s="46" t="s">
        <v>220</v>
      </c>
      <c r="B418" s="47" t="s">
        <v>28</v>
      </c>
      <c r="C418" s="315">
        <v>1815</v>
      </c>
      <c r="D418" s="316"/>
      <c r="E418" s="317"/>
      <c r="F418" s="47" t="s">
        <v>29</v>
      </c>
      <c r="G418" s="47" t="s">
        <v>312</v>
      </c>
      <c r="H418" s="47" t="s">
        <v>30</v>
      </c>
      <c r="I418" s="187"/>
      <c r="J418" s="187"/>
    </row>
    <row r="419" spans="1:10" ht="15" customHeight="1" x14ac:dyDescent="0.25">
      <c r="A419" s="46" t="s">
        <v>221</v>
      </c>
      <c r="B419" s="47" t="s">
        <v>28</v>
      </c>
      <c r="C419" s="315">
        <v>2107</v>
      </c>
      <c r="D419" s="316"/>
      <c r="E419" s="317"/>
      <c r="F419" s="47" t="s">
        <v>29</v>
      </c>
      <c r="G419" s="47" t="s">
        <v>312</v>
      </c>
      <c r="H419" s="47" t="s">
        <v>30</v>
      </c>
      <c r="I419" s="187"/>
      <c r="J419" s="187"/>
    </row>
    <row r="420" spans="1:10" ht="15" customHeight="1" x14ac:dyDescent="0.25">
      <c r="A420" s="46" t="s">
        <v>222</v>
      </c>
      <c r="B420" s="47" t="s">
        <v>28</v>
      </c>
      <c r="C420" s="315">
        <v>2399</v>
      </c>
      <c r="D420" s="316"/>
      <c r="E420" s="317"/>
      <c r="F420" s="47" t="s">
        <v>29</v>
      </c>
      <c r="G420" s="47" t="s">
        <v>312</v>
      </c>
      <c r="H420" s="47" t="s">
        <v>30</v>
      </c>
      <c r="I420" s="187"/>
      <c r="J420" s="187"/>
    </row>
    <row r="421" spans="1:10" ht="15" customHeight="1" x14ac:dyDescent="0.25">
      <c r="A421" s="46" t="s">
        <v>223</v>
      </c>
      <c r="B421" s="47" t="s">
        <v>28</v>
      </c>
      <c r="C421" s="315">
        <v>2691</v>
      </c>
      <c r="D421" s="316"/>
      <c r="E421" s="317"/>
      <c r="F421" s="47" t="s">
        <v>29</v>
      </c>
      <c r="G421" s="47" t="s">
        <v>312</v>
      </c>
      <c r="H421" s="47" t="s">
        <v>30</v>
      </c>
      <c r="I421" s="187"/>
      <c r="J421" s="187"/>
    </row>
    <row r="422" spans="1:10" ht="15" customHeight="1" x14ac:dyDescent="0.25">
      <c r="A422" s="46" t="s">
        <v>224</v>
      </c>
      <c r="B422" s="47" t="s">
        <v>28</v>
      </c>
      <c r="C422" s="315">
        <v>2984</v>
      </c>
      <c r="D422" s="316"/>
      <c r="E422" s="317"/>
      <c r="F422" s="47" t="s">
        <v>29</v>
      </c>
      <c r="G422" s="47" t="s">
        <v>312</v>
      </c>
      <c r="H422" s="47" t="s">
        <v>30</v>
      </c>
      <c r="I422" s="187"/>
      <c r="J422" s="187"/>
    </row>
    <row r="423" spans="1:10" ht="15" customHeight="1" x14ac:dyDescent="0.25">
      <c r="A423" s="46" t="s">
        <v>225</v>
      </c>
      <c r="B423" s="47" t="s">
        <v>28</v>
      </c>
      <c r="C423" s="315">
        <v>3568</v>
      </c>
      <c r="D423" s="316"/>
      <c r="E423" s="317"/>
      <c r="F423" s="47" t="s">
        <v>29</v>
      </c>
      <c r="G423" s="47" t="s">
        <v>312</v>
      </c>
      <c r="H423" s="47" t="s">
        <v>30</v>
      </c>
      <c r="I423" s="187"/>
      <c r="J423" s="187"/>
    </row>
    <row r="424" spans="1:10" ht="15" customHeight="1" x14ac:dyDescent="0.25">
      <c r="A424" s="46" t="s">
        <v>493</v>
      </c>
      <c r="B424" s="64" t="s">
        <v>28</v>
      </c>
      <c r="C424" s="315">
        <v>452</v>
      </c>
      <c r="D424" s="316"/>
      <c r="E424" s="317"/>
      <c r="F424" s="47" t="s">
        <v>29</v>
      </c>
      <c r="G424" s="47" t="s">
        <v>312</v>
      </c>
      <c r="H424" s="47" t="s">
        <v>30</v>
      </c>
      <c r="I424" s="187"/>
      <c r="J424" s="187"/>
    </row>
    <row r="425" spans="1:10" ht="15" customHeight="1" x14ac:dyDescent="0.25">
      <c r="A425" s="46" t="s">
        <v>494</v>
      </c>
      <c r="B425" s="64" t="s">
        <v>28</v>
      </c>
      <c r="C425" s="315">
        <v>686</v>
      </c>
      <c r="D425" s="316"/>
      <c r="E425" s="317"/>
      <c r="F425" s="47" t="s">
        <v>29</v>
      </c>
      <c r="G425" s="47" t="s">
        <v>312</v>
      </c>
      <c r="H425" s="47" t="s">
        <v>30</v>
      </c>
      <c r="I425" s="187"/>
      <c r="J425" s="187"/>
    </row>
    <row r="426" spans="1:10" ht="15" customHeight="1" x14ac:dyDescent="0.25">
      <c r="A426" s="46" t="s">
        <v>495</v>
      </c>
      <c r="B426" s="64" t="s">
        <v>28</v>
      </c>
      <c r="C426" s="315">
        <v>951</v>
      </c>
      <c r="D426" s="316"/>
      <c r="E426" s="317"/>
      <c r="F426" s="47" t="s">
        <v>29</v>
      </c>
      <c r="G426" s="47" t="s">
        <v>312</v>
      </c>
      <c r="H426" s="47" t="s">
        <v>30</v>
      </c>
      <c r="I426" s="187"/>
      <c r="J426" s="187"/>
    </row>
    <row r="427" spans="1:10" ht="15" customHeight="1" x14ac:dyDescent="0.25">
      <c r="A427" s="46" t="s">
        <v>496</v>
      </c>
      <c r="B427" s="64" t="s">
        <v>28</v>
      </c>
      <c r="C427" s="315">
        <v>1174</v>
      </c>
      <c r="D427" s="316"/>
      <c r="E427" s="317"/>
      <c r="F427" s="47" t="s">
        <v>29</v>
      </c>
      <c r="G427" s="47" t="s">
        <v>312</v>
      </c>
      <c r="H427" s="47" t="s">
        <v>30</v>
      </c>
      <c r="I427" s="187"/>
      <c r="J427" s="187"/>
    </row>
    <row r="428" spans="1:10" ht="15" customHeight="1" x14ac:dyDescent="0.25">
      <c r="A428" s="46" t="s">
        <v>497</v>
      </c>
      <c r="B428" s="64" t="s">
        <v>28</v>
      </c>
      <c r="C428" s="315">
        <v>585</v>
      </c>
      <c r="D428" s="316"/>
      <c r="E428" s="317"/>
      <c r="F428" s="47" t="s">
        <v>29</v>
      </c>
      <c r="G428" s="47" t="s">
        <v>312</v>
      </c>
      <c r="H428" s="47" t="s">
        <v>30</v>
      </c>
      <c r="I428" s="187"/>
      <c r="J428" s="187"/>
    </row>
    <row r="429" spans="1:10" ht="15" customHeight="1" x14ac:dyDescent="0.25">
      <c r="A429" s="46" t="s">
        <v>498</v>
      </c>
      <c r="B429" s="64" t="s">
        <v>28</v>
      </c>
      <c r="C429" s="315">
        <v>856</v>
      </c>
      <c r="D429" s="316"/>
      <c r="E429" s="317"/>
      <c r="F429" s="47" t="s">
        <v>29</v>
      </c>
      <c r="G429" s="47" t="s">
        <v>312</v>
      </c>
      <c r="H429" s="47" t="s">
        <v>30</v>
      </c>
      <c r="I429" s="187"/>
      <c r="J429" s="187"/>
    </row>
    <row r="430" spans="1:10" ht="15" customHeight="1" x14ac:dyDescent="0.25">
      <c r="A430" s="46" t="s">
        <v>499</v>
      </c>
      <c r="B430" s="64" t="s">
        <v>28</v>
      </c>
      <c r="C430" s="315">
        <v>1197</v>
      </c>
      <c r="D430" s="316"/>
      <c r="E430" s="317"/>
      <c r="F430" s="47" t="s">
        <v>29</v>
      </c>
      <c r="G430" s="47" t="s">
        <v>312</v>
      </c>
      <c r="H430" s="47" t="s">
        <v>30</v>
      </c>
      <c r="I430" s="187"/>
      <c r="J430" s="187"/>
    </row>
    <row r="431" spans="1:10" ht="15" customHeight="1" x14ac:dyDescent="0.25">
      <c r="A431" s="46" t="s">
        <v>500</v>
      </c>
      <c r="B431" s="64" t="s">
        <v>28</v>
      </c>
      <c r="C431" s="315">
        <v>1458</v>
      </c>
      <c r="D431" s="316"/>
      <c r="E431" s="317"/>
      <c r="F431" s="47" t="s">
        <v>29</v>
      </c>
      <c r="G431" s="47" t="s">
        <v>312</v>
      </c>
      <c r="H431" s="47" t="s">
        <v>30</v>
      </c>
      <c r="I431" s="187"/>
      <c r="J431" s="187"/>
    </row>
    <row r="432" spans="1:10" ht="15" customHeight="1" x14ac:dyDescent="0.25">
      <c r="A432" s="46" t="s">
        <v>501</v>
      </c>
      <c r="B432" s="47" t="s">
        <v>28</v>
      </c>
      <c r="C432" s="315">
        <v>280</v>
      </c>
      <c r="D432" s="316"/>
      <c r="E432" s="317"/>
      <c r="F432" s="47" t="s">
        <v>29</v>
      </c>
      <c r="G432" s="47" t="s">
        <v>312</v>
      </c>
      <c r="H432" s="47" t="s">
        <v>30</v>
      </c>
      <c r="I432" s="187"/>
      <c r="J432" s="187"/>
    </row>
    <row r="433" spans="1:10" ht="15" customHeight="1" x14ac:dyDescent="0.25">
      <c r="A433" s="46" t="s">
        <v>502</v>
      </c>
      <c r="B433" s="47" t="s">
        <v>28</v>
      </c>
      <c r="C433" s="315">
        <v>750</v>
      </c>
      <c r="D433" s="316"/>
      <c r="E433" s="317"/>
      <c r="F433" s="47" t="s">
        <v>29</v>
      </c>
      <c r="G433" s="47" t="s">
        <v>312</v>
      </c>
      <c r="H433" s="47" t="s">
        <v>30</v>
      </c>
      <c r="I433" s="187"/>
      <c r="J433" s="187"/>
    </row>
    <row r="434" spans="1:10" ht="15" customHeight="1" x14ac:dyDescent="0.25">
      <c r="A434" s="46" t="s">
        <v>503</v>
      </c>
      <c r="B434" s="47" t="s">
        <v>28</v>
      </c>
      <c r="C434" s="315">
        <v>792</v>
      </c>
      <c r="D434" s="316"/>
      <c r="E434" s="317"/>
      <c r="F434" s="47" t="s">
        <v>29</v>
      </c>
      <c r="G434" s="47" t="s">
        <v>312</v>
      </c>
      <c r="H434" s="47" t="s">
        <v>30</v>
      </c>
      <c r="I434" s="187"/>
      <c r="J434" s="187"/>
    </row>
    <row r="435" spans="1:10" ht="15" customHeight="1" x14ac:dyDescent="0.25">
      <c r="A435" s="46" t="s">
        <v>504</v>
      </c>
      <c r="B435" s="47" t="s">
        <v>28</v>
      </c>
      <c r="C435" s="315">
        <v>932</v>
      </c>
      <c r="D435" s="316"/>
      <c r="E435" s="317"/>
      <c r="F435" s="47" t="s">
        <v>29</v>
      </c>
      <c r="G435" s="47" t="s">
        <v>312</v>
      </c>
      <c r="H435" s="47" t="s">
        <v>30</v>
      </c>
      <c r="I435" s="187"/>
      <c r="J435" s="187"/>
    </row>
    <row r="436" spans="1:10" ht="15" customHeight="1" x14ac:dyDescent="0.25">
      <c r="A436" s="46" t="s">
        <v>505</v>
      </c>
      <c r="B436" s="47" t="s">
        <v>28</v>
      </c>
      <c r="C436" s="315">
        <v>1627</v>
      </c>
      <c r="D436" s="316"/>
      <c r="E436" s="317"/>
      <c r="F436" s="47" t="s">
        <v>29</v>
      </c>
      <c r="G436" s="47" t="s">
        <v>312</v>
      </c>
      <c r="H436" s="47" t="s">
        <v>30</v>
      </c>
      <c r="I436" s="187"/>
      <c r="J436" s="187"/>
    </row>
    <row r="437" spans="1:10" ht="15" customHeight="1" x14ac:dyDescent="0.25">
      <c r="A437" s="46" t="s">
        <v>506</v>
      </c>
      <c r="B437" s="47" t="s">
        <v>28</v>
      </c>
      <c r="C437" s="315">
        <v>622</v>
      </c>
      <c r="D437" s="316"/>
      <c r="E437" s="317"/>
      <c r="F437" s="47" t="s">
        <v>29</v>
      </c>
      <c r="G437" s="47" t="s">
        <v>312</v>
      </c>
      <c r="H437" s="47" t="s">
        <v>30</v>
      </c>
      <c r="I437" s="187"/>
      <c r="J437" s="187"/>
    </row>
    <row r="438" spans="1:10" ht="15" customHeight="1" x14ac:dyDescent="0.25">
      <c r="A438" s="46" t="s">
        <v>507</v>
      </c>
      <c r="B438" s="47" t="s">
        <v>28</v>
      </c>
      <c r="C438" s="315">
        <v>1064</v>
      </c>
      <c r="D438" s="316"/>
      <c r="E438" s="317"/>
      <c r="F438" s="47" t="s">
        <v>29</v>
      </c>
      <c r="G438" s="47" t="s">
        <v>312</v>
      </c>
      <c r="H438" s="47" t="s">
        <v>30</v>
      </c>
      <c r="I438" s="187"/>
      <c r="J438" s="187"/>
    </row>
    <row r="439" spans="1:10" ht="15" customHeight="1" x14ac:dyDescent="0.25">
      <c r="A439" s="46" t="s">
        <v>508</v>
      </c>
      <c r="B439" s="47" t="s">
        <v>28</v>
      </c>
      <c r="C439" s="315">
        <v>2192</v>
      </c>
      <c r="D439" s="316"/>
      <c r="E439" s="317"/>
      <c r="F439" s="47" t="s">
        <v>29</v>
      </c>
      <c r="G439" s="47" t="s">
        <v>312</v>
      </c>
      <c r="H439" s="47" t="s">
        <v>30</v>
      </c>
      <c r="I439" s="187"/>
      <c r="J439" s="187"/>
    </row>
    <row r="440" spans="1:10" ht="15" customHeight="1" x14ac:dyDescent="0.25">
      <c r="A440" s="46" t="s">
        <v>226</v>
      </c>
      <c r="B440" s="47" t="s">
        <v>57</v>
      </c>
      <c r="C440" s="315">
        <v>134</v>
      </c>
      <c r="D440" s="316"/>
      <c r="E440" s="317"/>
      <c r="F440" s="47" t="s">
        <v>29</v>
      </c>
      <c r="G440" s="47" t="s">
        <v>312</v>
      </c>
      <c r="H440" s="47" t="s">
        <v>30</v>
      </c>
      <c r="I440" s="187"/>
      <c r="J440" s="187"/>
    </row>
    <row r="441" spans="1:10" ht="15" customHeight="1" x14ac:dyDescent="0.25">
      <c r="A441" s="46" t="s">
        <v>227</v>
      </c>
      <c r="B441" s="47" t="s">
        <v>37</v>
      </c>
      <c r="C441" s="315">
        <v>773</v>
      </c>
      <c r="D441" s="316"/>
      <c r="E441" s="317"/>
      <c r="F441" s="47" t="s">
        <v>29</v>
      </c>
      <c r="G441" s="47" t="s">
        <v>312</v>
      </c>
      <c r="H441" s="47" t="s">
        <v>30</v>
      </c>
      <c r="I441" s="187"/>
      <c r="J441" s="187"/>
    </row>
    <row r="442" spans="1:10" ht="15" customHeight="1" x14ac:dyDescent="0.25">
      <c r="A442" s="46" t="s">
        <v>228</v>
      </c>
      <c r="B442" s="47" t="s">
        <v>229</v>
      </c>
      <c r="C442" s="315">
        <v>10</v>
      </c>
      <c r="D442" s="316"/>
      <c r="E442" s="317"/>
      <c r="F442" s="47" t="s">
        <v>29</v>
      </c>
      <c r="G442" s="47" t="s">
        <v>312</v>
      </c>
      <c r="H442" s="47" t="s">
        <v>30</v>
      </c>
      <c r="I442" s="187"/>
      <c r="J442" s="187"/>
    </row>
    <row r="443" spans="1:10" ht="15" customHeight="1" x14ac:dyDescent="0.25">
      <c r="A443" s="46" t="s">
        <v>509</v>
      </c>
      <c r="B443" s="47" t="s">
        <v>41</v>
      </c>
      <c r="C443" s="315">
        <v>635</v>
      </c>
      <c r="D443" s="316"/>
      <c r="E443" s="317"/>
      <c r="F443" s="47" t="s">
        <v>29</v>
      </c>
      <c r="G443" s="47" t="s">
        <v>312</v>
      </c>
      <c r="H443" s="47" t="s">
        <v>30</v>
      </c>
      <c r="I443" s="187"/>
      <c r="J443" s="187"/>
    </row>
    <row r="444" spans="1:10" ht="15" customHeight="1" x14ac:dyDescent="0.25">
      <c r="A444" s="46" t="s">
        <v>510</v>
      </c>
      <c r="B444" s="47" t="s">
        <v>41</v>
      </c>
      <c r="C444" s="315">
        <v>658</v>
      </c>
      <c r="D444" s="316"/>
      <c r="E444" s="317"/>
      <c r="F444" s="47" t="s">
        <v>29</v>
      </c>
      <c r="G444" s="47" t="s">
        <v>312</v>
      </c>
      <c r="H444" s="47" t="s">
        <v>30</v>
      </c>
      <c r="I444" s="187"/>
      <c r="J444" s="187"/>
    </row>
    <row r="445" spans="1:10" ht="15" customHeight="1" x14ac:dyDescent="0.25">
      <c r="A445" s="46" t="s">
        <v>511</v>
      </c>
      <c r="B445" s="47" t="s">
        <v>41</v>
      </c>
      <c r="C445" s="315">
        <v>687</v>
      </c>
      <c r="D445" s="316"/>
      <c r="E445" s="317"/>
      <c r="F445" s="47" t="s">
        <v>29</v>
      </c>
      <c r="G445" s="47" t="s">
        <v>312</v>
      </c>
      <c r="H445" s="47" t="s">
        <v>30</v>
      </c>
      <c r="I445" s="187"/>
      <c r="J445" s="187"/>
    </row>
    <row r="446" spans="1:10" ht="15" customHeight="1" x14ac:dyDescent="0.25">
      <c r="A446" s="46" t="s">
        <v>512</v>
      </c>
      <c r="B446" s="47" t="s">
        <v>41</v>
      </c>
      <c r="C446" s="315">
        <v>709</v>
      </c>
      <c r="D446" s="316"/>
      <c r="E446" s="317"/>
      <c r="F446" s="47" t="s">
        <v>29</v>
      </c>
      <c r="G446" s="47" t="s">
        <v>312</v>
      </c>
      <c r="H446" s="47" t="s">
        <v>30</v>
      </c>
      <c r="I446" s="187"/>
      <c r="J446" s="187"/>
    </row>
    <row r="447" spans="1:10" ht="15" customHeight="1" x14ac:dyDescent="0.25">
      <c r="A447" s="46" t="s">
        <v>513</v>
      </c>
      <c r="B447" s="47" t="s">
        <v>41</v>
      </c>
      <c r="C447" s="315">
        <v>738</v>
      </c>
      <c r="D447" s="316"/>
      <c r="E447" s="317"/>
      <c r="F447" s="47" t="s">
        <v>29</v>
      </c>
      <c r="G447" s="47" t="s">
        <v>312</v>
      </c>
      <c r="H447" s="47" t="s">
        <v>30</v>
      </c>
      <c r="I447" s="187"/>
      <c r="J447" s="187"/>
    </row>
    <row r="448" spans="1:10" ht="15" customHeight="1" x14ac:dyDescent="0.25">
      <c r="A448" s="46" t="s">
        <v>514</v>
      </c>
      <c r="B448" s="47" t="s">
        <v>41</v>
      </c>
      <c r="C448" s="315">
        <v>807</v>
      </c>
      <c r="D448" s="316"/>
      <c r="E448" s="317"/>
      <c r="F448" s="47" t="s">
        <v>29</v>
      </c>
      <c r="G448" s="47" t="s">
        <v>312</v>
      </c>
      <c r="H448" s="47" t="s">
        <v>30</v>
      </c>
      <c r="I448" s="187"/>
      <c r="J448" s="187"/>
    </row>
    <row r="449" spans="1:10" ht="15" customHeight="1" x14ac:dyDescent="0.25">
      <c r="A449" s="46" t="s">
        <v>515</v>
      </c>
      <c r="B449" s="47" t="s">
        <v>41</v>
      </c>
      <c r="C449" s="315">
        <v>584</v>
      </c>
      <c r="D449" s="316"/>
      <c r="E449" s="317"/>
      <c r="F449" s="47" t="s">
        <v>29</v>
      </c>
      <c r="G449" s="47" t="s">
        <v>312</v>
      </c>
      <c r="H449" s="47" t="s">
        <v>30</v>
      </c>
      <c r="I449" s="187"/>
      <c r="J449" s="187"/>
    </row>
    <row r="450" spans="1:10" ht="15" customHeight="1" x14ac:dyDescent="0.25">
      <c r="A450" s="46" t="s">
        <v>516</v>
      </c>
      <c r="B450" s="47" t="s">
        <v>41</v>
      </c>
      <c r="C450" s="315">
        <v>692</v>
      </c>
      <c r="D450" s="316"/>
      <c r="E450" s="317"/>
      <c r="F450" s="47" t="s">
        <v>29</v>
      </c>
      <c r="G450" s="47" t="s">
        <v>312</v>
      </c>
      <c r="H450" s="47" t="s">
        <v>30</v>
      </c>
      <c r="I450" s="187"/>
      <c r="J450" s="187"/>
    </row>
    <row r="451" spans="1:10" ht="15" customHeight="1" x14ac:dyDescent="0.25">
      <c r="A451" s="46" t="s">
        <v>517</v>
      </c>
      <c r="B451" s="47" t="s">
        <v>41</v>
      </c>
      <c r="C451" s="315">
        <v>749</v>
      </c>
      <c r="D451" s="316"/>
      <c r="E451" s="317"/>
      <c r="F451" s="47" t="s">
        <v>29</v>
      </c>
      <c r="G451" s="47" t="s">
        <v>312</v>
      </c>
      <c r="H451" s="47" t="s">
        <v>30</v>
      </c>
      <c r="I451" s="187"/>
      <c r="J451" s="187"/>
    </row>
    <row r="452" spans="1:10" ht="15" customHeight="1" x14ac:dyDescent="0.25">
      <c r="A452" s="46" t="s">
        <v>518</v>
      </c>
      <c r="B452" s="47" t="s">
        <v>41</v>
      </c>
      <c r="C452" s="315">
        <v>824</v>
      </c>
      <c r="D452" s="316"/>
      <c r="E452" s="317"/>
      <c r="F452" s="47" t="s">
        <v>29</v>
      </c>
      <c r="G452" s="47" t="s">
        <v>312</v>
      </c>
      <c r="H452" s="47" t="s">
        <v>30</v>
      </c>
      <c r="I452" s="187"/>
      <c r="J452" s="187"/>
    </row>
    <row r="453" spans="1:10" ht="15.6" customHeight="1" x14ac:dyDescent="0.25">
      <c r="A453" s="312" t="s">
        <v>216</v>
      </c>
      <c r="B453" s="313"/>
      <c r="C453" s="313"/>
      <c r="D453" s="313"/>
      <c r="E453" s="313"/>
      <c r="F453" s="313"/>
      <c r="G453" s="313"/>
      <c r="H453" s="314"/>
      <c r="I453" s="187"/>
      <c r="J453" s="187"/>
    </row>
    <row r="454" spans="1:10" ht="16.149999999999999" customHeight="1" x14ac:dyDescent="0.25">
      <c r="A454" s="310" t="s">
        <v>14</v>
      </c>
      <c r="B454" s="310" t="s">
        <v>15</v>
      </c>
      <c r="C454" s="195" t="s">
        <v>274</v>
      </c>
      <c r="D454" s="195" t="s">
        <v>275</v>
      </c>
      <c r="E454" s="195" t="s">
        <v>276</v>
      </c>
      <c r="F454" s="195" t="s">
        <v>193</v>
      </c>
      <c r="G454" s="195" t="s">
        <v>193</v>
      </c>
      <c r="H454" s="310" t="s">
        <v>20</v>
      </c>
      <c r="I454" s="298"/>
      <c r="J454" s="297"/>
    </row>
    <row r="455" spans="1:10" ht="15" customHeight="1" x14ac:dyDescent="0.25">
      <c r="A455" s="311"/>
      <c r="B455" s="311"/>
      <c r="C455" s="196" t="s">
        <v>236</v>
      </c>
      <c r="D455" s="196" t="s">
        <v>236</v>
      </c>
      <c r="E455" s="196" t="s">
        <v>236</v>
      </c>
      <c r="F455" s="196" t="s">
        <v>277</v>
      </c>
      <c r="G455" s="196" t="s">
        <v>278</v>
      </c>
      <c r="H455" s="311"/>
      <c r="I455" s="298"/>
      <c r="J455" s="297"/>
    </row>
    <row r="456" spans="1:10" ht="15" customHeight="1" x14ac:dyDescent="0.25">
      <c r="A456" s="46" t="s">
        <v>519</v>
      </c>
      <c r="B456" s="47" t="s">
        <v>41</v>
      </c>
      <c r="C456" s="315">
        <v>875</v>
      </c>
      <c r="D456" s="316"/>
      <c r="E456" s="317"/>
      <c r="F456" s="47" t="s">
        <v>29</v>
      </c>
      <c r="G456" s="47" t="s">
        <v>312</v>
      </c>
      <c r="H456" s="47" t="s">
        <v>30</v>
      </c>
      <c r="I456" s="187"/>
      <c r="J456" s="187"/>
    </row>
    <row r="457" spans="1:10" ht="15" customHeight="1" x14ac:dyDescent="0.25">
      <c r="A457" s="46" t="s">
        <v>520</v>
      </c>
      <c r="B457" s="47" t="s">
        <v>41</v>
      </c>
      <c r="C457" s="315">
        <v>721</v>
      </c>
      <c r="D457" s="316"/>
      <c r="E457" s="317"/>
      <c r="F457" s="47" t="s">
        <v>29</v>
      </c>
      <c r="G457" s="47" t="s">
        <v>312</v>
      </c>
      <c r="H457" s="47" t="s">
        <v>30</v>
      </c>
      <c r="I457" s="187"/>
      <c r="J457" s="187"/>
    </row>
    <row r="458" spans="1:10" ht="15" customHeight="1" x14ac:dyDescent="0.25">
      <c r="A458" s="46" t="s">
        <v>521</v>
      </c>
      <c r="B458" s="47" t="s">
        <v>41</v>
      </c>
      <c r="C458" s="315">
        <v>772</v>
      </c>
      <c r="D458" s="316"/>
      <c r="E458" s="317"/>
      <c r="F458" s="47" t="s">
        <v>29</v>
      </c>
      <c r="G458" s="47" t="s">
        <v>312</v>
      </c>
      <c r="H458" s="47" t="s">
        <v>30</v>
      </c>
      <c r="I458" s="187"/>
      <c r="J458" s="187"/>
    </row>
    <row r="459" spans="1:10" ht="15" customHeight="1" x14ac:dyDescent="0.25">
      <c r="A459" s="46" t="s">
        <v>522</v>
      </c>
      <c r="B459" s="47" t="s">
        <v>41</v>
      </c>
      <c r="C459" s="315">
        <v>875</v>
      </c>
      <c r="D459" s="316"/>
      <c r="E459" s="317"/>
      <c r="F459" s="47" t="s">
        <v>29</v>
      </c>
      <c r="G459" s="47" t="s">
        <v>312</v>
      </c>
      <c r="H459" s="47" t="s">
        <v>30</v>
      </c>
      <c r="I459" s="187"/>
      <c r="J459" s="187"/>
    </row>
    <row r="460" spans="1:10" ht="15" customHeight="1" x14ac:dyDescent="0.25">
      <c r="A460" s="46" t="s">
        <v>523</v>
      </c>
      <c r="B460" s="47" t="s">
        <v>41</v>
      </c>
      <c r="C460" s="315">
        <v>927</v>
      </c>
      <c r="D460" s="316"/>
      <c r="E460" s="317"/>
      <c r="F460" s="47" t="s">
        <v>29</v>
      </c>
      <c r="G460" s="47" t="s">
        <v>312</v>
      </c>
      <c r="H460" s="47" t="s">
        <v>30</v>
      </c>
      <c r="I460" s="187"/>
      <c r="J460" s="187"/>
    </row>
    <row r="461" spans="1:10" ht="15" customHeight="1" x14ac:dyDescent="0.25">
      <c r="A461" s="46" t="s">
        <v>524</v>
      </c>
      <c r="B461" s="47" t="s">
        <v>28</v>
      </c>
      <c r="C461" s="315">
        <v>23105</v>
      </c>
      <c r="D461" s="316"/>
      <c r="E461" s="317"/>
      <c r="F461" s="47" t="s">
        <v>29</v>
      </c>
      <c r="G461" s="47" t="s">
        <v>312</v>
      </c>
      <c r="H461" s="47" t="s">
        <v>30</v>
      </c>
      <c r="I461" s="187"/>
      <c r="J461" s="187"/>
    </row>
    <row r="462" spans="1:10" ht="15" customHeight="1" x14ac:dyDescent="0.25">
      <c r="A462" s="46" t="s">
        <v>525</v>
      </c>
      <c r="B462" s="47" t="s">
        <v>28</v>
      </c>
      <c r="C462" s="315">
        <v>25918</v>
      </c>
      <c r="D462" s="316"/>
      <c r="E462" s="317"/>
      <c r="F462" s="47" t="s">
        <v>29</v>
      </c>
      <c r="G462" s="47" t="s">
        <v>312</v>
      </c>
      <c r="H462" s="47" t="s">
        <v>30</v>
      </c>
      <c r="I462" s="187"/>
      <c r="J462" s="187"/>
    </row>
    <row r="463" spans="1:10" ht="15" customHeight="1" x14ac:dyDescent="0.25">
      <c r="A463" s="190" t="s">
        <v>526</v>
      </c>
      <c r="B463" s="302" t="s">
        <v>28</v>
      </c>
      <c r="C463" s="304">
        <v>28914</v>
      </c>
      <c r="D463" s="305"/>
      <c r="E463" s="306"/>
      <c r="F463" s="302" t="s">
        <v>29</v>
      </c>
      <c r="G463" s="302" t="s">
        <v>312</v>
      </c>
      <c r="H463" s="302" t="s">
        <v>30</v>
      </c>
      <c r="I463" s="298"/>
      <c r="J463" s="297"/>
    </row>
    <row r="464" spans="1:10" ht="15" customHeight="1" x14ac:dyDescent="0.25">
      <c r="A464" s="191" t="s">
        <v>527</v>
      </c>
      <c r="B464" s="303"/>
      <c r="C464" s="307"/>
      <c r="D464" s="308"/>
      <c r="E464" s="309"/>
      <c r="F464" s="303"/>
      <c r="G464" s="303"/>
      <c r="H464" s="303"/>
      <c r="I464" s="298"/>
      <c r="J464" s="297"/>
    </row>
    <row r="465" spans="1:10" ht="15" customHeight="1" x14ac:dyDescent="0.25">
      <c r="A465" s="46" t="s">
        <v>528</v>
      </c>
      <c r="B465" s="47" t="s">
        <v>28</v>
      </c>
      <c r="C465" s="315">
        <v>32092</v>
      </c>
      <c r="D465" s="316"/>
      <c r="E465" s="317"/>
      <c r="F465" s="47" t="s">
        <v>29</v>
      </c>
      <c r="G465" s="47" t="s">
        <v>312</v>
      </c>
      <c r="H465" s="47" t="s">
        <v>30</v>
      </c>
      <c r="I465" s="187"/>
      <c r="J465" s="187"/>
    </row>
    <row r="466" spans="1:10" ht="15" customHeight="1" x14ac:dyDescent="0.25">
      <c r="A466" s="46" t="s">
        <v>529</v>
      </c>
      <c r="B466" s="47" t="s">
        <v>28</v>
      </c>
      <c r="C466" s="315">
        <v>2838</v>
      </c>
      <c r="D466" s="316"/>
      <c r="E466" s="317"/>
      <c r="F466" s="47" t="s">
        <v>29</v>
      </c>
      <c r="G466" s="47" t="s">
        <v>312</v>
      </c>
      <c r="H466" s="47" t="s">
        <v>30</v>
      </c>
      <c r="I466" s="45"/>
      <c r="J466" s="45"/>
    </row>
    <row r="467" spans="1:10" ht="15" customHeight="1" x14ac:dyDescent="0.25">
      <c r="A467" s="46" t="s">
        <v>530</v>
      </c>
      <c r="B467" s="47" t="s">
        <v>28</v>
      </c>
      <c r="C467" s="315">
        <v>3106</v>
      </c>
      <c r="D467" s="316"/>
      <c r="E467" s="317"/>
      <c r="F467" s="47" t="s">
        <v>29</v>
      </c>
      <c r="G467" s="47" t="s">
        <v>312</v>
      </c>
      <c r="H467" s="47" t="s">
        <v>30</v>
      </c>
      <c r="I467" s="187"/>
      <c r="J467" s="187"/>
    </row>
    <row r="468" spans="1:10" ht="15" customHeight="1" x14ac:dyDescent="0.25">
      <c r="A468" s="46" t="s">
        <v>531</v>
      </c>
      <c r="B468" s="47" t="s">
        <v>28</v>
      </c>
      <c r="C468" s="315">
        <v>3550</v>
      </c>
      <c r="D468" s="316"/>
      <c r="E468" s="317"/>
      <c r="F468" s="47" t="s">
        <v>29</v>
      </c>
      <c r="G468" s="47" t="s">
        <v>312</v>
      </c>
      <c r="H468" s="47" t="s">
        <v>30</v>
      </c>
      <c r="I468" s="187"/>
      <c r="J468" s="187"/>
    </row>
    <row r="469" spans="1:10" ht="15" customHeight="1" x14ac:dyDescent="0.25">
      <c r="A469" s="46" t="s">
        <v>532</v>
      </c>
      <c r="B469" s="47" t="s">
        <v>28</v>
      </c>
      <c r="C469" s="315">
        <v>4184</v>
      </c>
      <c r="D469" s="316"/>
      <c r="E469" s="317"/>
      <c r="F469" s="47" t="s">
        <v>29</v>
      </c>
      <c r="G469" s="47" t="s">
        <v>312</v>
      </c>
      <c r="H469" s="47" t="s">
        <v>30</v>
      </c>
      <c r="I469" s="187"/>
      <c r="J469" s="187"/>
    </row>
    <row r="470" spans="1:10" ht="15" customHeight="1" x14ac:dyDescent="0.25">
      <c r="A470" s="46" t="s">
        <v>533</v>
      </c>
      <c r="B470" s="47" t="s">
        <v>28</v>
      </c>
      <c r="C470" s="315">
        <v>4987</v>
      </c>
      <c r="D470" s="316"/>
      <c r="E470" s="317"/>
      <c r="F470" s="47" t="s">
        <v>29</v>
      </c>
      <c r="G470" s="47" t="s">
        <v>312</v>
      </c>
      <c r="H470" s="47" t="s">
        <v>30</v>
      </c>
      <c r="I470" s="187"/>
      <c r="J470" s="187"/>
    </row>
    <row r="471" spans="1:10" ht="15" customHeight="1" x14ac:dyDescent="0.25">
      <c r="A471" s="46" t="s">
        <v>534</v>
      </c>
      <c r="B471" s="47" t="s">
        <v>28</v>
      </c>
      <c r="C471" s="315">
        <v>5980</v>
      </c>
      <c r="D471" s="316"/>
      <c r="E471" s="317"/>
      <c r="F471" s="47" t="s">
        <v>29</v>
      </c>
      <c r="G471" s="47" t="s">
        <v>312</v>
      </c>
      <c r="H471" s="47" t="s">
        <v>30</v>
      </c>
      <c r="I471" s="187"/>
      <c r="J471" s="187"/>
    </row>
    <row r="472" spans="1:10" ht="15" customHeight="1" x14ac:dyDescent="0.25">
      <c r="A472" s="46" t="s">
        <v>535</v>
      </c>
      <c r="B472" s="47" t="s">
        <v>28</v>
      </c>
      <c r="C472" s="315">
        <v>7155</v>
      </c>
      <c r="D472" s="316"/>
      <c r="E472" s="317"/>
      <c r="F472" s="47" t="s">
        <v>29</v>
      </c>
      <c r="G472" s="47" t="s">
        <v>312</v>
      </c>
      <c r="H472" s="47" t="s">
        <v>30</v>
      </c>
      <c r="I472" s="187"/>
      <c r="J472" s="187"/>
    </row>
    <row r="473" spans="1:10" ht="15" customHeight="1" x14ac:dyDescent="0.25">
      <c r="A473" s="46" t="s">
        <v>536</v>
      </c>
      <c r="B473" s="47" t="s">
        <v>28</v>
      </c>
      <c r="C473" s="315">
        <v>8510</v>
      </c>
      <c r="D473" s="316"/>
      <c r="E473" s="317"/>
      <c r="F473" s="47" t="s">
        <v>29</v>
      </c>
      <c r="G473" s="47" t="s">
        <v>312</v>
      </c>
      <c r="H473" s="47" t="s">
        <v>30</v>
      </c>
      <c r="I473" s="187"/>
      <c r="J473" s="187"/>
    </row>
    <row r="474" spans="1:10" ht="15" customHeight="1" x14ac:dyDescent="0.25">
      <c r="A474" s="46" t="s">
        <v>537</v>
      </c>
      <c r="B474" s="47" t="s">
        <v>28</v>
      </c>
      <c r="C474" s="315">
        <v>10048</v>
      </c>
      <c r="D474" s="316"/>
      <c r="E474" s="317"/>
      <c r="F474" s="47" t="s">
        <v>29</v>
      </c>
      <c r="G474" s="47" t="s">
        <v>312</v>
      </c>
      <c r="H474" s="47" t="s">
        <v>30</v>
      </c>
      <c r="I474" s="187"/>
      <c r="J474" s="187"/>
    </row>
    <row r="475" spans="1:10" ht="15" customHeight="1" x14ac:dyDescent="0.25">
      <c r="A475" s="46" t="s">
        <v>538</v>
      </c>
      <c r="B475" s="47" t="s">
        <v>28</v>
      </c>
      <c r="C475" s="315">
        <v>11769</v>
      </c>
      <c r="D475" s="316"/>
      <c r="E475" s="317"/>
      <c r="F475" s="47" t="s">
        <v>29</v>
      </c>
      <c r="G475" s="47" t="s">
        <v>312</v>
      </c>
      <c r="H475" s="47" t="s">
        <v>30</v>
      </c>
      <c r="I475" s="187"/>
      <c r="J475" s="187"/>
    </row>
    <row r="476" spans="1:10" ht="15" customHeight="1" x14ac:dyDescent="0.25">
      <c r="A476" s="46" t="s">
        <v>539</v>
      </c>
      <c r="B476" s="47" t="s">
        <v>28</v>
      </c>
      <c r="C476" s="315">
        <v>136712</v>
      </c>
      <c r="D476" s="316"/>
      <c r="E476" s="317"/>
      <c r="F476" s="47" t="s">
        <v>29</v>
      </c>
      <c r="G476" s="47" t="s">
        <v>312</v>
      </c>
      <c r="H476" s="47" t="s">
        <v>30</v>
      </c>
      <c r="I476" s="187"/>
      <c r="J476" s="187"/>
    </row>
    <row r="477" spans="1:10" ht="15" customHeight="1" x14ac:dyDescent="0.25">
      <c r="A477" s="46" t="s">
        <v>540</v>
      </c>
      <c r="B477" s="47" t="s">
        <v>28</v>
      </c>
      <c r="C477" s="315">
        <v>15757</v>
      </c>
      <c r="D477" s="316"/>
      <c r="E477" s="317"/>
      <c r="F477" s="47" t="s">
        <v>29</v>
      </c>
      <c r="G477" s="47" t="s">
        <v>312</v>
      </c>
      <c r="H477" s="47" t="s">
        <v>30</v>
      </c>
      <c r="I477" s="187"/>
      <c r="J477" s="187"/>
    </row>
    <row r="478" spans="1:10" ht="15" customHeight="1" x14ac:dyDescent="0.25">
      <c r="A478" s="46" t="s">
        <v>541</v>
      </c>
      <c r="B478" s="47" t="s">
        <v>28</v>
      </c>
      <c r="C478" s="315">
        <v>18024</v>
      </c>
      <c r="D478" s="316"/>
      <c r="E478" s="317"/>
      <c r="F478" s="47" t="s">
        <v>29</v>
      </c>
      <c r="G478" s="47" t="s">
        <v>312</v>
      </c>
      <c r="H478" s="47" t="s">
        <v>30</v>
      </c>
      <c r="I478" s="187"/>
      <c r="J478" s="187"/>
    </row>
    <row r="479" spans="1:10" ht="15" customHeight="1" x14ac:dyDescent="0.25">
      <c r="A479" s="46" t="s">
        <v>542</v>
      </c>
      <c r="B479" s="47" t="s">
        <v>28</v>
      </c>
      <c r="C479" s="315">
        <v>20473</v>
      </c>
      <c r="D479" s="316"/>
      <c r="E479" s="317"/>
      <c r="F479" s="47" t="s">
        <v>29</v>
      </c>
      <c r="G479" s="47" t="s">
        <v>312</v>
      </c>
      <c r="H479" s="47" t="s">
        <v>30</v>
      </c>
      <c r="I479" s="187"/>
      <c r="J479" s="187"/>
    </row>
    <row r="480" spans="1:10" ht="15" customHeight="1" x14ac:dyDescent="0.25">
      <c r="A480" s="190" t="s">
        <v>543</v>
      </c>
      <c r="B480" s="302" t="s">
        <v>28</v>
      </c>
      <c r="C480" s="304">
        <v>7600</v>
      </c>
      <c r="D480" s="305"/>
      <c r="E480" s="306"/>
      <c r="F480" s="302" t="s">
        <v>29</v>
      </c>
      <c r="G480" s="302" t="s">
        <v>312</v>
      </c>
      <c r="H480" s="302" t="s">
        <v>30</v>
      </c>
      <c r="I480" s="298"/>
      <c r="J480" s="297"/>
    </row>
    <row r="481" spans="1:10" ht="15" customHeight="1" x14ac:dyDescent="0.25">
      <c r="A481" s="191" t="s">
        <v>544</v>
      </c>
      <c r="B481" s="303"/>
      <c r="C481" s="307"/>
      <c r="D481" s="308"/>
      <c r="E481" s="309"/>
      <c r="F481" s="303"/>
      <c r="G481" s="303"/>
      <c r="H481" s="303"/>
      <c r="I481" s="298"/>
      <c r="J481" s="297"/>
    </row>
    <row r="482" spans="1:10" ht="15" customHeight="1" x14ac:dyDescent="0.25">
      <c r="A482" s="190" t="s">
        <v>543</v>
      </c>
      <c r="B482" s="302" t="s">
        <v>28</v>
      </c>
      <c r="C482" s="304">
        <v>8600</v>
      </c>
      <c r="D482" s="305"/>
      <c r="E482" s="306"/>
      <c r="F482" s="302" t="s">
        <v>29</v>
      </c>
      <c r="G482" s="302" t="s">
        <v>312</v>
      </c>
      <c r="H482" s="302" t="s">
        <v>30</v>
      </c>
      <c r="I482" s="298"/>
      <c r="J482" s="297"/>
    </row>
    <row r="483" spans="1:10" ht="15" customHeight="1" x14ac:dyDescent="0.25">
      <c r="A483" s="191" t="s">
        <v>545</v>
      </c>
      <c r="B483" s="303"/>
      <c r="C483" s="307"/>
      <c r="D483" s="308"/>
      <c r="E483" s="309"/>
      <c r="F483" s="303"/>
      <c r="G483" s="303"/>
      <c r="H483" s="303"/>
      <c r="I483" s="298"/>
      <c r="J483" s="297"/>
    </row>
    <row r="484" spans="1:10" ht="15" customHeight="1" x14ac:dyDescent="0.25">
      <c r="A484" s="190" t="s">
        <v>546</v>
      </c>
      <c r="B484" s="302" t="s">
        <v>28</v>
      </c>
      <c r="C484" s="304">
        <v>1361</v>
      </c>
      <c r="D484" s="305"/>
      <c r="E484" s="306"/>
      <c r="F484" s="302" t="s">
        <v>29</v>
      </c>
      <c r="G484" s="302" t="s">
        <v>312</v>
      </c>
      <c r="H484" s="302" t="s">
        <v>30</v>
      </c>
      <c r="I484" s="298"/>
      <c r="J484" s="297"/>
    </row>
    <row r="485" spans="1:10" ht="15" customHeight="1" x14ac:dyDescent="0.25">
      <c r="A485" s="191" t="s">
        <v>547</v>
      </c>
      <c r="B485" s="303"/>
      <c r="C485" s="307"/>
      <c r="D485" s="308"/>
      <c r="E485" s="309"/>
      <c r="F485" s="303"/>
      <c r="G485" s="303"/>
      <c r="H485" s="303"/>
      <c r="I485" s="298"/>
      <c r="J485" s="297"/>
    </row>
    <row r="486" spans="1:10" ht="15" customHeight="1" x14ac:dyDescent="0.25">
      <c r="A486" s="190" t="s">
        <v>546</v>
      </c>
      <c r="B486" s="302" t="s">
        <v>28</v>
      </c>
      <c r="C486" s="304">
        <v>1513</v>
      </c>
      <c r="D486" s="305"/>
      <c r="E486" s="306"/>
      <c r="F486" s="302" t="s">
        <v>29</v>
      </c>
      <c r="G486" s="302" t="s">
        <v>312</v>
      </c>
      <c r="H486" s="302" t="s">
        <v>30</v>
      </c>
      <c r="I486" s="298"/>
      <c r="J486" s="297"/>
    </row>
    <row r="487" spans="1:10" ht="15" customHeight="1" x14ac:dyDescent="0.25">
      <c r="A487" s="191" t="s">
        <v>548</v>
      </c>
      <c r="B487" s="303"/>
      <c r="C487" s="307"/>
      <c r="D487" s="308"/>
      <c r="E487" s="309"/>
      <c r="F487" s="303"/>
      <c r="G487" s="303"/>
      <c r="H487" s="303"/>
      <c r="I487" s="298"/>
      <c r="J487" s="297"/>
    </row>
    <row r="488" spans="1:10" ht="15" customHeight="1" x14ac:dyDescent="0.25">
      <c r="A488" s="190" t="s">
        <v>546</v>
      </c>
      <c r="B488" s="302" t="s">
        <v>28</v>
      </c>
      <c r="C488" s="304">
        <v>1730</v>
      </c>
      <c r="D488" s="305"/>
      <c r="E488" s="306"/>
      <c r="F488" s="302" t="s">
        <v>29</v>
      </c>
      <c r="G488" s="302" t="s">
        <v>312</v>
      </c>
      <c r="H488" s="302" t="s">
        <v>30</v>
      </c>
      <c r="I488" s="298"/>
      <c r="J488" s="297"/>
    </row>
    <row r="489" spans="1:10" ht="15" customHeight="1" x14ac:dyDescent="0.25">
      <c r="A489" s="191" t="s">
        <v>549</v>
      </c>
      <c r="B489" s="303"/>
      <c r="C489" s="307"/>
      <c r="D489" s="308"/>
      <c r="E489" s="309"/>
      <c r="F489" s="303"/>
      <c r="G489" s="303"/>
      <c r="H489" s="303"/>
      <c r="I489" s="298"/>
      <c r="J489" s="297"/>
    </row>
    <row r="490" spans="1:10" ht="15" customHeight="1" x14ac:dyDescent="0.25">
      <c r="A490" s="190" t="s">
        <v>546</v>
      </c>
      <c r="B490" s="302" t="s">
        <v>28</v>
      </c>
      <c r="C490" s="304">
        <v>1367</v>
      </c>
      <c r="D490" s="305"/>
      <c r="E490" s="306"/>
      <c r="F490" s="302" t="s">
        <v>29</v>
      </c>
      <c r="G490" s="302" t="s">
        <v>312</v>
      </c>
      <c r="H490" s="302" t="s">
        <v>30</v>
      </c>
      <c r="I490" s="298"/>
      <c r="J490" s="297"/>
    </row>
    <row r="491" spans="1:10" ht="15" customHeight="1" x14ac:dyDescent="0.25">
      <c r="A491" s="191" t="s">
        <v>550</v>
      </c>
      <c r="B491" s="303"/>
      <c r="C491" s="307"/>
      <c r="D491" s="308"/>
      <c r="E491" s="309"/>
      <c r="F491" s="303"/>
      <c r="G491" s="303"/>
      <c r="H491" s="303"/>
      <c r="I491" s="298"/>
      <c r="J491" s="297"/>
    </row>
    <row r="492" spans="1:10" ht="15.6" customHeight="1" x14ac:dyDescent="0.25">
      <c r="A492" s="312" t="s">
        <v>216</v>
      </c>
      <c r="B492" s="313"/>
      <c r="C492" s="313"/>
      <c r="D492" s="313"/>
      <c r="E492" s="313"/>
      <c r="F492" s="313"/>
      <c r="G492" s="313"/>
      <c r="H492" s="314"/>
      <c r="I492" s="187"/>
      <c r="J492" s="187"/>
    </row>
    <row r="493" spans="1:10" ht="16.149999999999999" customHeight="1" x14ac:dyDescent="0.25">
      <c r="A493" s="310" t="s">
        <v>14</v>
      </c>
      <c r="B493" s="310" t="s">
        <v>15</v>
      </c>
      <c r="C493" s="195" t="s">
        <v>274</v>
      </c>
      <c r="D493" s="195" t="s">
        <v>275</v>
      </c>
      <c r="E493" s="195" t="s">
        <v>276</v>
      </c>
      <c r="F493" s="195" t="s">
        <v>193</v>
      </c>
      <c r="G493" s="195" t="s">
        <v>193</v>
      </c>
      <c r="H493" s="310" t="s">
        <v>20</v>
      </c>
      <c r="I493" s="298"/>
      <c r="J493" s="297"/>
    </row>
    <row r="494" spans="1:10" ht="15" customHeight="1" x14ac:dyDescent="0.25">
      <c r="A494" s="311"/>
      <c r="B494" s="311"/>
      <c r="C494" s="196" t="s">
        <v>236</v>
      </c>
      <c r="D494" s="196" t="s">
        <v>236</v>
      </c>
      <c r="E494" s="196" t="s">
        <v>236</v>
      </c>
      <c r="F494" s="196" t="s">
        <v>277</v>
      </c>
      <c r="G494" s="196" t="s">
        <v>278</v>
      </c>
      <c r="H494" s="311"/>
      <c r="I494" s="298"/>
      <c r="J494" s="297"/>
    </row>
    <row r="495" spans="1:10" ht="15" customHeight="1" x14ac:dyDescent="0.25">
      <c r="A495" s="190" t="s">
        <v>546</v>
      </c>
      <c r="B495" s="302" t="s">
        <v>28</v>
      </c>
      <c r="C495" s="304">
        <v>1547</v>
      </c>
      <c r="D495" s="305"/>
      <c r="E495" s="306"/>
      <c r="F495" s="302" t="s">
        <v>29</v>
      </c>
      <c r="G495" s="302" t="s">
        <v>312</v>
      </c>
      <c r="H495" s="302" t="s">
        <v>30</v>
      </c>
      <c r="I495" s="298"/>
      <c r="J495" s="297"/>
    </row>
    <row r="496" spans="1:10" ht="15" customHeight="1" x14ac:dyDescent="0.25">
      <c r="A496" s="191" t="s">
        <v>551</v>
      </c>
      <c r="B496" s="303"/>
      <c r="C496" s="307"/>
      <c r="D496" s="308"/>
      <c r="E496" s="309"/>
      <c r="F496" s="303"/>
      <c r="G496" s="303"/>
      <c r="H496" s="303"/>
      <c r="I496" s="298"/>
      <c r="J496" s="297"/>
    </row>
    <row r="497" spans="1:10" ht="15" customHeight="1" x14ac:dyDescent="0.25">
      <c r="A497" s="190" t="s">
        <v>546</v>
      </c>
      <c r="B497" s="302" t="s">
        <v>28</v>
      </c>
      <c r="C497" s="304">
        <v>1820</v>
      </c>
      <c r="D497" s="305"/>
      <c r="E497" s="306"/>
      <c r="F497" s="302" t="s">
        <v>29</v>
      </c>
      <c r="G497" s="302" t="s">
        <v>312</v>
      </c>
      <c r="H497" s="302" t="s">
        <v>30</v>
      </c>
      <c r="I497" s="298"/>
      <c r="J497" s="297"/>
    </row>
    <row r="498" spans="1:10" ht="15" customHeight="1" x14ac:dyDescent="0.25">
      <c r="A498" s="191" t="s">
        <v>552</v>
      </c>
      <c r="B498" s="303"/>
      <c r="C498" s="307"/>
      <c r="D498" s="308"/>
      <c r="E498" s="309"/>
      <c r="F498" s="303"/>
      <c r="G498" s="303"/>
      <c r="H498" s="303"/>
      <c r="I498" s="298"/>
      <c r="J498" s="297"/>
    </row>
    <row r="499" spans="1:10" ht="15" customHeight="1" x14ac:dyDescent="0.25">
      <c r="A499" s="190" t="s">
        <v>546</v>
      </c>
      <c r="B499" s="302" t="s">
        <v>28</v>
      </c>
      <c r="C499" s="304">
        <v>1803</v>
      </c>
      <c r="D499" s="305"/>
      <c r="E499" s="306"/>
      <c r="F499" s="302" t="s">
        <v>29</v>
      </c>
      <c r="G499" s="302" t="s">
        <v>312</v>
      </c>
      <c r="H499" s="302" t="s">
        <v>30</v>
      </c>
      <c r="I499" s="298"/>
      <c r="J499" s="297"/>
    </row>
    <row r="500" spans="1:10" ht="15" customHeight="1" x14ac:dyDescent="0.25">
      <c r="A500" s="191" t="s">
        <v>553</v>
      </c>
      <c r="B500" s="303"/>
      <c r="C500" s="307"/>
      <c r="D500" s="308"/>
      <c r="E500" s="309"/>
      <c r="F500" s="303"/>
      <c r="G500" s="303"/>
      <c r="H500" s="303"/>
      <c r="I500" s="298"/>
      <c r="J500" s="297"/>
    </row>
    <row r="501" spans="1:10" ht="15" customHeight="1" x14ac:dyDescent="0.25">
      <c r="A501" s="190" t="s">
        <v>546</v>
      </c>
      <c r="B501" s="302" t="s">
        <v>28</v>
      </c>
      <c r="C501" s="304">
        <v>1125</v>
      </c>
      <c r="D501" s="305"/>
      <c r="E501" s="306"/>
      <c r="F501" s="302" t="s">
        <v>29</v>
      </c>
      <c r="G501" s="302" t="s">
        <v>312</v>
      </c>
      <c r="H501" s="302" t="s">
        <v>30</v>
      </c>
      <c r="I501" s="298"/>
      <c r="J501" s="297"/>
    </row>
    <row r="502" spans="1:10" ht="15" customHeight="1" x14ac:dyDescent="0.25">
      <c r="A502" s="191" t="s">
        <v>554</v>
      </c>
      <c r="B502" s="303"/>
      <c r="C502" s="307"/>
      <c r="D502" s="308"/>
      <c r="E502" s="309"/>
      <c r="F502" s="303"/>
      <c r="G502" s="303"/>
      <c r="H502" s="303"/>
      <c r="I502" s="298"/>
      <c r="J502" s="297"/>
    </row>
    <row r="503" spans="1:10" ht="46.9" customHeight="1" x14ac:dyDescent="0.25">
      <c r="A503" s="299" t="s">
        <v>64</v>
      </c>
      <c r="B503" s="300"/>
      <c r="C503" s="300"/>
      <c r="D503" s="300"/>
      <c r="E503" s="300"/>
      <c r="F503" s="300"/>
      <c r="G503" s="300"/>
      <c r="H503" s="301"/>
      <c r="I503" s="298"/>
      <c r="J503" s="297"/>
    </row>
    <row r="504" spans="1:10" ht="31.15" customHeight="1" x14ac:dyDescent="0.25">
      <c r="A504" s="380" t="s">
        <v>555</v>
      </c>
      <c r="B504" s="381"/>
      <c r="C504" s="381"/>
      <c r="D504" s="381"/>
      <c r="E504" s="381"/>
      <c r="F504" s="381"/>
      <c r="G504" s="381"/>
      <c r="H504" s="382"/>
      <c r="I504" s="298"/>
      <c r="J504" s="297"/>
    </row>
    <row r="505" spans="1:10" ht="15" customHeight="1" x14ac:dyDescent="0.25">
      <c r="A505" s="187"/>
      <c r="B505" s="62"/>
      <c r="C505" s="187"/>
      <c r="D505" s="187"/>
      <c r="E505" s="187"/>
      <c r="F505" s="187"/>
      <c r="G505" s="187"/>
      <c r="H505" s="187"/>
      <c r="I505" s="187"/>
      <c r="J505" s="187"/>
    </row>
    <row r="506" spans="1:10" ht="15" customHeight="1" x14ac:dyDescent="0.25">
      <c r="A506" s="187"/>
      <c r="B506" s="62"/>
      <c r="C506" s="187"/>
      <c r="D506" s="187"/>
      <c r="E506" s="187"/>
      <c r="F506" s="187"/>
      <c r="G506" s="187"/>
      <c r="H506" s="187"/>
      <c r="I506" s="187"/>
      <c r="J506" s="187"/>
    </row>
    <row r="507" spans="1:10" ht="15" customHeight="1" x14ac:dyDescent="0.25">
      <c r="A507" s="2"/>
      <c r="B507" s="371"/>
      <c r="C507" s="373"/>
      <c r="D507" s="374"/>
      <c r="E507" s="375"/>
      <c r="F507" s="371"/>
      <c r="G507" s="371"/>
      <c r="H507" s="371"/>
      <c r="I507" s="379"/>
      <c r="J507" s="328"/>
    </row>
    <row r="508" spans="1:10" ht="15" customHeight="1" x14ac:dyDescent="0.25">
      <c r="A508" s="1"/>
      <c r="B508" s="372"/>
      <c r="C508" s="376"/>
      <c r="D508" s="377"/>
      <c r="E508" s="378"/>
      <c r="F508" s="372"/>
      <c r="G508" s="372"/>
      <c r="H508" s="372"/>
      <c r="I508" s="379"/>
      <c r="J508" s="328"/>
    </row>
    <row r="509" spans="1:10" ht="15" customHeight="1" x14ac:dyDescent="0.25">
      <c r="A509" s="2"/>
      <c r="B509" s="371"/>
      <c r="C509" s="373"/>
      <c r="D509" s="374"/>
      <c r="E509" s="375"/>
      <c r="F509" s="371"/>
      <c r="G509" s="371"/>
      <c r="H509" s="371"/>
      <c r="I509" s="379"/>
      <c r="J509" s="328"/>
    </row>
    <row r="510" spans="1:10" ht="15" customHeight="1" x14ac:dyDescent="0.25">
      <c r="A510" s="1"/>
      <c r="B510" s="372"/>
      <c r="C510" s="376"/>
      <c r="D510" s="377"/>
      <c r="E510" s="378"/>
      <c r="F510" s="372"/>
      <c r="G510" s="372"/>
      <c r="H510" s="372"/>
      <c r="I510" s="379"/>
      <c r="J510" s="328"/>
    </row>
    <row r="511" spans="1:10" ht="15" customHeight="1" x14ac:dyDescent="0.25">
      <c r="A511" s="2"/>
      <c r="B511" s="371"/>
      <c r="C511" s="373"/>
      <c r="D511" s="374"/>
      <c r="E511" s="375"/>
      <c r="F511" s="371"/>
      <c r="G511" s="371"/>
      <c r="H511" s="371"/>
      <c r="I511" s="379"/>
      <c r="J511" s="328"/>
    </row>
    <row r="512" spans="1:10" ht="15" customHeight="1" x14ac:dyDescent="0.25">
      <c r="A512" s="1"/>
      <c r="B512" s="372"/>
      <c r="C512" s="376"/>
      <c r="D512" s="377"/>
      <c r="E512" s="378"/>
      <c r="F512" s="372"/>
      <c r="G512" s="372"/>
      <c r="H512" s="372"/>
      <c r="I512" s="379"/>
      <c r="J512" s="328"/>
    </row>
    <row r="513" spans="1:10" ht="15" customHeight="1" x14ac:dyDescent="0.25">
      <c r="A513" s="2"/>
      <c r="B513" s="371"/>
      <c r="C513" s="373"/>
      <c r="D513" s="374"/>
      <c r="E513" s="375"/>
      <c r="F513" s="371"/>
      <c r="G513" s="371"/>
      <c r="H513" s="371"/>
      <c r="I513" s="379"/>
      <c r="J513" s="328"/>
    </row>
    <row r="514" spans="1:10" ht="15" customHeight="1" x14ac:dyDescent="0.25">
      <c r="A514" s="1"/>
      <c r="B514" s="372"/>
      <c r="C514" s="376"/>
      <c r="D514" s="377"/>
      <c r="E514" s="378"/>
      <c r="F514" s="372"/>
      <c r="G514" s="372"/>
      <c r="H514" s="372"/>
      <c r="I514" s="379"/>
      <c r="J514" s="328"/>
    </row>
    <row r="515" spans="1:10" ht="15" customHeight="1" x14ac:dyDescent="0.25">
      <c r="A515" s="2"/>
      <c r="B515" s="371"/>
      <c r="C515" s="373"/>
      <c r="D515" s="374"/>
      <c r="E515" s="375"/>
      <c r="F515" s="371"/>
      <c r="G515" s="371"/>
      <c r="H515" s="371"/>
      <c r="I515" s="379"/>
      <c r="J515" s="328"/>
    </row>
    <row r="516" spans="1:10" ht="15" customHeight="1" x14ac:dyDescent="0.25">
      <c r="A516" s="1"/>
      <c r="B516" s="372"/>
      <c r="C516" s="376"/>
      <c r="D516" s="377"/>
      <c r="E516" s="378"/>
      <c r="F516" s="372"/>
      <c r="G516" s="372"/>
      <c r="H516" s="372"/>
      <c r="I516" s="379"/>
      <c r="J516" s="328"/>
    </row>
    <row r="517" spans="1:10" ht="15" customHeight="1" x14ac:dyDescent="0.25">
      <c r="A517" s="288"/>
      <c r="B517" s="289"/>
      <c r="C517" s="289"/>
      <c r="D517" s="289"/>
      <c r="E517" s="289"/>
      <c r="F517" s="289"/>
      <c r="G517" s="289"/>
      <c r="H517" s="289"/>
      <c r="I517" s="328"/>
      <c r="J517" s="328"/>
    </row>
    <row r="518" spans="1:10" ht="15" customHeight="1" x14ac:dyDescent="0.25">
      <c r="A518" s="290"/>
      <c r="B518" s="291"/>
      <c r="C518" s="291"/>
      <c r="D518" s="291"/>
      <c r="E518" s="291"/>
      <c r="F518" s="291"/>
      <c r="G518" s="291"/>
      <c r="H518" s="291"/>
      <c r="I518" s="328"/>
      <c r="J518" s="328"/>
    </row>
    <row r="519" spans="1:10" ht="15" customHeight="1" x14ac:dyDescent="0.25">
      <c r="A519" s="182"/>
      <c r="B519" s="182"/>
      <c r="C519" s="182"/>
      <c r="D519" s="182"/>
      <c r="E519" s="182"/>
      <c r="F519" s="182"/>
      <c r="G519" s="182"/>
      <c r="H519" s="182"/>
      <c r="I519" s="328"/>
      <c r="J519" s="328"/>
    </row>
  </sheetData>
  <sheetProtection algorithmName="SHA-512" hashValue="oP9/i/mtqvCx4Qj3fp1XjKHg/N4HLGhHsatFr6Ws7mBAgGIKNPJOcJmIAzBP2/+1myJR/+t/cac+D8dxDKSL7A==" saltValue="A2L3cHnm27zza5c3NFqjzQ==" spinCount="100000" sheet="1" objects="1" scenarios="1" sort="0"/>
  <mergeCells count="955">
    <mergeCell ref="I513:J514"/>
    <mergeCell ref="A517:H517"/>
    <mergeCell ref="A518:H518"/>
    <mergeCell ref="I517:J518"/>
    <mergeCell ref="B499:B500"/>
    <mergeCell ref="C499:E500"/>
    <mergeCell ref="F499:F500"/>
    <mergeCell ref="G499:G500"/>
    <mergeCell ref="H499:H500"/>
    <mergeCell ref="H501:H502"/>
    <mergeCell ref="G501:G502"/>
    <mergeCell ref="F507:F508"/>
    <mergeCell ref="G507:G508"/>
    <mergeCell ref="H507:H508"/>
    <mergeCell ref="I507:J508"/>
    <mergeCell ref="B507:B508"/>
    <mergeCell ref="C507:E508"/>
    <mergeCell ref="B501:B502"/>
    <mergeCell ref="C501:E502"/>
    <mergeCell ref="F501:F502"/>
    <mergeCell ref="A504:H504"/>
    <mergeCell ref="I503:I504"/>
    <mergeCell ref="J503:J504"/>
    <mergeCell ref="I499:I500"/>
    <mergeCell ref="I519:J519"/>
    <mergeCell ref="B515:B516"/>
    <mergeCell ref="C515:E516"/>
    <mergeCell ref="F515:F516"/>
    <mergeCell ref="G515:G516"/>
    <mergeCell ref="H515:H516"/>
    <mergeCell ref="I515:J516"/>
    <mergeCell ref="B509:B510"/>
    <mergeCell ref="C509:E510"/>
    <mergeCell ref="F509:F510"/>
    <mergeCell ref="G509:G510"/>
    <mergeCell ref="H509:H510"/>
    <mergeCell ref="I509:J510"/>
    <mergeCell ref="B511:B512"/>
    <mergeCell ref="C511:E512"/>
    <mergeCell ref="F511:F512"/>
    <mergeCell ref="G511:G512"/>
    <mergeCell ref="H511:H512"/>
    <mergeCell ref="I511:J512"/>
    <mergeCell ref="B513:B514"/>
    <mergeCell ref="C513:E514"/>
    <mergeCell ref="F513:F514"/>
    <mergeCell ref="G513:G514"/>
    <mergeCell ref="H513:H514"/>
    <mergeCell ref="I480:I481"/>
    <mergeCell ref="J480:J481"/>
    <mergeCell ref="I482:I483"/>
    <mergeCell ref="J482:J483"/>
    <mergeCell ref="B484:B485"/>
    <mergeCell ref="C484:E485"/>
    <mergeCell ref="F484:F485"/>
    <mergeCell ref="G484:G485"/>
    <mergeCell ref="H484:H485"/>
    <mergeCell ref="I484:I485"/>
    <mergeCell ref="C478:E478"/>
    <mergeCell ref="C479:E479"/>
    <mergeCell ref="B482:B483"/>
    <mergeCell ref="C482:E483"/>
    <mergeCell ref="F482:F483"/>
    <mergeCell ref="G482:G483"/>
    <mergeCell ref="H482:H483"/>
    <mergeCell ref="B480:B481"/>
    <mergeCell ref="C480:E481"/>
    <mergeCell ref="F480:F481"/>
    <mergeCell ref="G480:G481"/>
    <mergeCell ref="H480:H481"/>
    <mergeCell ref="C468:E468"/>
    <mergeCell ref="C469:E469"/>
    <mergeCell ref="C470:E470"/>
    <mergeCell ref="C471:E471"/>
    <mergeCell ref="C474:E474"/>
    <mergeCell ref="C475:E475"/>
    <mergeCell ref="C476:E476"/>
    <mergeCell ref="C477:E477"/>
    <mergeCell ref="C472:E472"/>
    <mergeCell ref="C473:E473"/>
    <mergeCell ref="C465:E465"/>
    <mergeCell ref="C466:E466"/>
    <mergeCell ref="C467:E467"/>
    <mergeCell ref="C439:E439"/>
    <mergeCell ref="C440:E440"/>
    <mergeCell ref="C441:E441"/>
    <mergeCell ref="C442:E442"/>
    <mergeCell ref="C451:E451"/>
    <mergeCell ref="C452:E452"/>
    <mergeCell ref="C457:E457"/>
    <mergeCell ref="C458:E458"/>
    <mergeCell ref="C459:E459"/>
    <mergeCell ref="C460:E460"/>
    <mergeCell ref="C461:E461"/>
    <mergeCell ref="C462:E462"/>
    <mergeCell ref="C443:E443"/>
    <mergeCell ref="C444:E444"/>
    <mergeCell ref="C445:E445"/>
    <mergeCell ref="C446:E446"/>
    <mergeCell ref="C447:E447"/>
    <mergeCell ref="C448:E448"/>
    <mergeCell ref="C449:E449"/>
    <mergeCell ref="C450:E450"/>
    <mergeCell ref="C399:E399"/>
    <mergeCell ref="C400:E400"/>
    <mergeCell ref="C401:E401"/>
    <mergeCell ref="C402:E402"/>
    <mergeCell ref="C409:E409"/>
    <mergeCell ref="C437:E437"/>
    <mergeCell ref="C422:E422"/>
    <mergeCell ref="C423:E423"/>
    <mergeCell ref="C424:E424"/>
    <mergeCell ref="C425:E425"/>
    <mergeCell ref="C426:E426"/>
    <mergeCell ref="C429:E429"/>
    <mergeCell ref="C430:E430"/>
    <mergeCell ref="C434:E434"/>
    <mergeCell ref="C435:E435"/>
    <mergeCell ref="C436:E436"/>
    <mergeCell ref="C403:E403"/>
    <mergeCell ref="C404:E404"/>
    <mergeCell ref="C407:E407"/>
    <mergeCell ref="C408:E408"/>
    <mergeCell ref="C410:E410"/>
    <mergeCell ref="C411:E411"/>
    <mergeCell ref="A412:H412"/>
    <mergeCell ref="A413:A414"/>
    <mergeCell ref="C383:E383"/>
    <mergeCell ref="C384:E384"/>
    <mergeCell ref="C385:E385"/>
    <mergeCell ref="C389:E389"/>
    <mergeCell ref="C391:E391"/>
    <mergeCell ref="C393:E393"/>
    <mergeCell ref="C394:E394"/>
    <mergeCell ref="C397:E397"/>
    <mergeCell ref="C398:E398"/>
    <mergeCell ref="I359:I360"/>
    <mergeCell ref="J359:J360"/>
    <mergeCell ref="C361:E361"/>
    <mergeCell ref="C362:E362"/>
    <mergeCell ref="C374:E374"/>
    <mergeCell ref="C378:E378"/>
    <mergeCell ref="C380:E380"/>
    <mergeCell ref="C382:E382"/>
    <mergeCell ref="C363:E363"/>
    <mergeCell ref="C364:E364"/>
    <mergeCell ref="C365:E365"/>
    <mergeCell ref="C366:E366"/>
    <mergeCell ref="C367:E367"/>
    <mergeCell ref="C372:E372"/>
    <mergeCell ref="C373:E373"/>
    <mergeCell ref="B359:B360"/>
    <mergeCell ref="C359:E360"/>
    <mergeCell ref="F359:F360"/>
    <mergeCell ref="G359:G360"/>
    <mergeCell ref="B347:B348"/>
    <mergeCell ref="C347:E348"/>
    <mergeCell ref="F347:F348"/>
    <mergeCell ref="G347:G348"/>
    <mergeCell ref="H347:H348"/>
    <mergeCell ref="H359:H360"/>
    <mergeCell ref="I347:I348"/>
    <mergeCell ref="J347:J348"/>
    <mergeCell ref="C349:E349"/>
    <mergeCell ref="C354:E354"/>
    <mergeCell ref="C334:E334"/>
    <mergeCell ref="C335:E335"/>
    <mergeCell ref="C336:E336"/>
    <mergeCell ref="C337:E337"/>
    <mergeCell ref="C338:E338"/>
    <mergeCell ref="C339:E339"/>
    <mergeCell ref="C344:E344"/>
    <mergeCell ref="C345:E345"/>
    <mergeCell ref="C346:E346"/>
    <mergeCell ref="C340:E340"/>
    <mergeCell ref="C341:E341"/>
    <mergeCell ref="C342:E342"/>
    <mergeCell ref="C343:E343"/>
    <mergeCell ref="I350:I351"/>
    <mergeCell ref="J350:J351"/>
    <mergeCell ref="I320:I321"/>
    <mergeCell ref="J320:J321"/>
    <mergeCell ref="C324:E324"/>
    <mergeCell ref="A331:H331"/>
    <mergeCell ref="A332:A333"/>
    <mergeCell ref="B332:B333"/>
    <mergeCell ref="H332:H333"/>
    <mergeCell ref="I332:I333"/>
    <mergeCell ref="J332:J333"/>
    <mergeCell ref="A329:A330"/>
    <mergeCell ref="C329:E330"/>
    <mergeCell ref="F329:F330"/>
    <mergeCell ref="G329:G330"/>
    <mergeCell ref="H329:H330"/>
    <mergeCell ref="I329:I330"/>
    <mergeCell ref="J329:J330"/>
    <mergeCell ref="A325:A326"/>
    <mergeCell ref="C325:E326"/>
    <mergeCell ref="F325:F326"/>
    <mergeCell ref="G325:G326"/>
    <mergeCell ref="H325:H326"/>
    <mergeCell ref="I325:I326"/>
    <mergeCell ref="J325:J326"/>
    <mergeCell ref="A327:A328"/>
    <mergeCell ref="C314:E314"/>
    <mergeCell ref="C310:E310"/>
    <mergeCell ref="C311:E311"/>
    <mergeCell ref="C312:E312"/>
    <mergeCell ref="C313:E313"/>
    <mergeCell ref="C315:E315"/>
    <mergeCell ref="C317:E317"/>
    <mergeCell ref="C322:E322"/>
    <mergeCell ref="C323:E323"/>
    <mergeCell ref="A319:H319"/>
    <mergeCell ref="A320:A321"/>
    <mergeCell ref="B320:B321"/>
    <mergeCell ref="H320:H321"/>
    <mergeCell ref="C301:E301"/>
    <mergeCell ref="C302:E302"/>
    <mergeCell ref="C303:E303"/>
    <mergeCell ref="C304:E304"/>
    <mergeCell ref="C307:E307"/>
    <mergeCell ref="C308:E308"/>
    <mergeCell ref="C309:E309"/>
    <mergeCell ref="C305:E305"/>
    <mergeCell ref="C306:E306"/>
    <mergeCell ref="I268:I269"/>
    <mergeCell ref="J268:J269"/>
    <mergeCell ref="C270:E270"/>
    <mergeCell ref="C262:E262"/>
    <mergeCell ref="C294:E294"/>
    <mergeCell ref="C279:E279"/>
    <mergeCell ref="C284:E284"/>
    <mergeCell ref="C287:E287"/>
    <mergeCell ref="C295:E295"/>
    <mergeCell ref="F275:F276"/>
    <mergeCell ref="G275:G276"/>
    <mergeCell ref="H275:H276"/>
    <mergeCell ref="I275:I276"/>
    <mergeCell ref="J275:J276"/>
    <mergeCell ref="F271:F272"/>
    <mergeCell ref="G271:G272"/>
    <mergeCell ref="H271:H272"/>
    <mergeCell ref="I271:I272"/>
    <mergeCell ref="J271:J272"/>
    <mergeCell ref="C285:E285"/>
    <mergeCell ref="C286:E286"/>
    <mergeCell ref="C288:E288"/>
    <mergeCell ref="C289:E289"/>
    <mergeCell ref="C290:E290"/>
    <mergeCell ref="C260:E260"/>
    <mergeCell ref="C261:E261"/>
    <mergeCell ref="C265:E265"/>
    <mergeCell ref="C263:E263"/>
    <mergeCell ref="C264:E264"/>
    <mergeCell ref="A267:H267"/>
    <mergeCell ref="A268:A269"/>
    <mergeCell ref="B268:B269"/>
    <mergeCell ref="H268:H269"/>
    <mergeCell ref="C252:E252"/>
    <mergeCell ref="I252:J252"/>
    <mergeCell ref="C253:E253"/>
    <mergeCell ref="I253:J253"/>
    <mergeCell ref="I254:J254"/>
    <mergeCell ref="C257:E257"/>
    <mergeCell ref="C258:E258"/>
    <mergeCell ref="C259:E259"/>
    <mergeCell ref="A254:H254"/>
    <mergeCell ref="A255:A256"/>
    <mergeCell ref="B255:B256"/>
    <mergeCell ref="H255:H256"/>
    <mergeCell ref="I255:J256"/>
    <mergeCell ref="C249:E249"/>
    <mergeCell ref="I249:J249"/>
    <mergeCell ref="C250:E250"/>
    <mergeCell ref="I250:J250"/>
    <mergeCell ref="C251:E251"/>
    <mergeCell ref="I251:J251"/>
    <mergeCell ref="C245:E245"/>
    <mergeCell ref="I245:J245"/>
    <mergeCell ref="C246:E246"/>
    <mergeCell ref="I246:J246"/>
    <mergeCell ref="C247:E247"/>
    <mergeCell ref="I247:J247"/>
    <mergeCell ref="C248:E248"/>
    <mergeCell ref="I248:J248"/>
    <mergeCell ref="C240:E240"/>
    <mergeCell ref="I240:J240"/>
    <mergeCell ref="C241:E241"/>
    <mergeCell ref="I241:J241"/>
    <mergeCell ref="C242:E242"/>
    <mergeCell ref="I242:J242"/>
    <mergeCell ref="C243:E243"/>
    <mergeCell ref="I243:J243"/>
    <mergeCell ref="C244:E244"/>
    <mergeCell ref="I244:J244"/>
    <mergeCell ref="C234:E234"/>
    <mergeCell ref="I234:J234"/>
    <mergeCell ref="C235:E235"/>
    <mergeCell ref="C236:E236"/>
    <mergeCell ref="C237:E237"/>
    <mergeCell ref="I237:J237"/>
    <mergeCell ref="C238:E238"/>
    <mergeCell ref="I238:J238"/>
    <mergeCell ref="C239:E239"/>
    <mergeCell ref="I239:J239"/>
    <mergeCell ref="I231:J231"/>
    <mergeCell ref="C232:E232"/>
    <mergeCell ref="I232:J232"/>
    <mergeCell ref="C233:E233"/>
    <mergeCell ref="I233:J233"/>
    <mergeCell ref="C226:E226"/>
    <mergeCell ref="I226:J226"/>
    <mergeCell ref="C227:E227"/>
    <mergeCell ref="I227:J227"/>
    <mergeCell ref="C228:E228"/>
    <mergeCell ref="I228:J228"/>
    <mergeCell ref="C229:E229"/>
    <mergeCell ref="I229:J229"/>
    <mergeCell ref="C206:E206"/>
    <mergeCell ref="I206:J206"/>
    <mergeCell ref="C216:E216"/>
    <mergeCell ref="I216:J216"/>
    <mergeCell ref="C217:E217"/>
    <mergeCell ref="I217:J217"/>
    <mergeCell ref="A218:H218"/>
    <mergeCell ref="A219:H219"/>
    <mergeCell ref="I218:I219"/>
    <mergeCell ref="J218:J219"/>
    <mergeCell ref="C214:E214"/>
    <mergeCell ref="I214:J214"/>
    <mergeCell ref="C215:E215"/>
    <mergeCell ref="I215:J215"/>
    <mergeCell ref="I210:J210"/>
    <mergeCell ref="C211:E211"/>
    <mergeCell ref="I211:J211"/>
    <mergeCell ref="C199:E199"/>
    <mergeCell ref="I199:J199"/>
    <mergeCell ref="C202:E202"/>
    <mergeCell ref="I202:J202"/>
    <mergeCell ref="C205:E205"/>
    <mergeCell ref="I205:J205"/>
    <mergeCell ref="C200:E200"/>
    <mergeCell ref="I200:J200"/>
    <mergeCell ref="C201:E201"/>
    <mergeCell ref="I201:J201"/>
    <mergeCell ref="C203:E203"/>
    <mergeCell ref="I203:J203"/>
    <mergeCell ref="C204:E204"/>
    <mergeCell ref="I204:J204"/>
    <mergeCell ref="C194:E194"/>
    <mergeCell ref="C195:E195"/>
    <mergeCell ref="I195:J195"/>
    <mergeCell ref="C196:E196"/>
    <mergeCell ref="I196:J196"/>
    <mergeCell ref="C197:E197"/>
    <mergeCell ref="I197:J197"/>
    <mergeCell ref="C193:E193"/>
    <mergeCell ref="C198:E198"/>
    <mergeCell ref="I198:J198"/>
    <mergeCell ref="C175:E175"/>
    <mergeCell ref="I175:J175"/>
    <mergeCell ref="C168:E168"/>
    <mergeCell ref="I168:J168"/>
    <mergeCell ref="C169:E169"/>
    <mergeCell ref="I169:J169"/>
    <mergeCell ref="I180:J181"/>
    <mergeCell ref="C176:E176"/>
    <mergeCell ref="I176:J176"/>
    <mergeCell ref="C177:E177"/>
    <mergeCell ref="I177:J177"/>
    <mergeCell ref="C178:E178"/>
    <mergeCell ref="I178:J178"/>
    <mergeCell ref="C179:E179"/>
    <mergeCell ref="I179:J179"/>
    <mergeCell ref="A180:H180"/>
    <mergeCell ref="A181:H181"/>
    <mergeCell ref="C170:E170"/>
    <mergeCell ref="I170:J170"/>
    <mergeCell ref="C171:E171"/>
    <mergeCell ref="I171:J171"/>
    <mergeCell ref="C172:E172"/>
    <mergeCell ref="I172:J172"/>
    <mergeCell ref="C173:E173"/>
    <mergeCell ref="I173:J173"/>
    <mergeCell ref="C174:E174"/>
    <mergeCell ref="I174:J174"/>
    <mergeCell ref="C163:E163"/>
    <mergeCell ref="I163:J163"/>
    <mergeCell ref="C164:E164"/>
    <mergeCell ref="I164:J164"/>
    <mergeCell ref="C165:E165"/>
    <mergeCell ref="I165:J165"/>
    <mergeCell ref="C166:E166"/>
    <mergeCell ref="I166:J166"/>
    <mergeCell ref="C167:E167"/>
    <mergeCell ref="I167:J167"/>
    <mergeCell ref="C158:E158"/>
    <mergeCell ref="I158:J158"/>
    <mergeCell ref="C159:E159"/>
    <mergeCell ref="I159:J159"/>
    <mergeCell ref="C160:E160"/>
    <mergeCell ref="I160:J160"/>
    <mergeCell ref="C161:E161"/>
    <mergeCell ref="I161:J161"/>
    <mergeCell ref="C162:E162"/>
    <mergeCell ref="I162:J162"/>
    <mergeCell ref="C153:E153"/>
    <mergeCell ref="I153:J153"/>
    <mergeCell ref="C154:E154"/>
    <mergeCell ref="I154:J154"/>
    <mergeCell ref="C155:E155"/>
    <mergeCell ref="I155:J155"/>
    <mergeCell ref="C156:E156"/>
    <mergeCell ref="I156:J156"/>
    <mergeCell ref="C157:E157"/>
    <mergeCell ref="I157:J157"/>
    <mergeCell ref="B149:B150"/>
    <mergeCell ref="C149:E150"/>
    <mergeCell ref="F149:F150"/>
    <mergeCell ref="G149:G150"/>
    <mergeCell ref="H149:H150"/>
    <mergeCell ref="I149:J150"/>
    <mergeCell ref="C151:E151"/>
    <mergeCell ref="I151:J151"/>
    <mergeCell ref="C152:E152"/>
    <mergeCell ref="I152:J152"/>
    <mergeCell ref="B145:B146"/>
    <mergeCell ref="C145:E146"/>
    <mergeCell ref="F145:F146"/>
    <mergeCell ref="G145:G146"/>
    <mergeCell ref="H145:H146"/>
    <mergeCell ref="I145:J146"/>
    <mergeCell ref="B147:B148"/>
    <mergeCell ref="C147:E148"/>
    <mergeCell ref="F147:F148"/>
    <mergeCell ref="G147:G148"/>
    <mergeCell ref="H147:H148"/>
    <mergeCell ref="I147:J148"/>
    <mergeCell ref="B141:B142"/>
    <mergeCell ref="C141:E142"/>
    <mergeCell ref="F141:F142"/>
    <mergeCell ref="G141:G142"/>
    <mergeCell ref="H141:H142"/>
    <mergeCell ref="I141:J142"/>
    <mergeCell ref="B143:B144"/>
    <mergeCell ref="C143:E144"/>
    <mergeCell ref="F143:F144"/>
    <mergeCell ref="G143:G144"/>
    <mergeCell ref="H143:H144"/>
    <mergeCell ref="I143:J144"/>
    <mergeCell ref="B139:B140"/>
    <mergeCell ref="H139:H140"/>
    <mergeCell ref="A137:H137"/>
    <mergeCell ref="A138:H138"/>
    <mergeCell ref="I137:I138"/>
    <mergeCell ref="J137:J138"/>
    <mergeCell ref="A139:A140"/>
    <mergeCell ref="I139:I140"/>
    <mergeCell ref="J139:J140"/>
    <mergeCell ref="B133:B134"/>
    <mergeCell ref="C133:E134"/>
    <mergeCell ref="F133:F134"/>
    <mergeCell ref="G133:G134"/>
    <mergeCell ref="H133:H134"/>
    <mergeCell ref="I133:J134"/>
    <mergeCell ref="B135:B136"/>
    <mergeCell ref="C135:E136"/>
    <mergeCell ref="F135:F136"/>
    <mergeCell ref="G135:G136"/>
    <mergeCell ref="H135:H136"/>
    <mergeCell ref="I135:J136"/>
    <mergeCell ref="B129:B130"/>
    <mergeCell ref="C129:E130"/>
    <mergeCell ref="F129:F130"/>
    <mergeCell ref="G129:G130"/>
    <mergeCell ref="H129:H130"/>
    <mergeCell ref="I129:J130"/>
    <mergeCell ref="B131:B132"/>
    <mergeCell ref="C131:E132"/>
    <mergeCell ref="F131:F132"/>
    <mergeCell ref="G131:G132"/>
    <mergeCell ref="H131:H132"/>
    <mergeCell ref="I131:J132"/>
    <mergeCell ref="B125:B126"/>
    <mergeCell ref="C125:E126"/>
    <mergeCell ref="F125:F126"/>
    <mergeCell ref="G125:G126"/>
    <mergeCell ref="H125:H126"/>
    <mergeCell ref="I125:J126"/>
    <mergeCell ref="B127:B128"/>
    <mergeCell ref="C127:E128"/>
    <mergeCell ref="F127:F128"/>
    <mergeCell ref="G127:G128"/>
    <mergeCell ref="H127:H128"/>
    <mergeCell ref="I127:J128"/>
    <mergeCell ref="B121:B122"/>
    <mergeCell ref="C121:E122"/>
    <mergeCell ref="F121:F122"/>
    <mergeCell ref="G121:G122"/>
    <mergeCell ref="H121:H122"/>
    <mergeCell ref="I121:I122"/>
    <mergeCell ref="J121:J122"/>
    <mergeCell ref="B123:B124"/>
    <mergeCell ref="C123:E124"/>
    <mergeCell ref="F123:F124"/>
    <mergeCell ref="G123:G124"/>
    <mergeCell ref="H123:H124"/>
    <mergeCell ref="I123:I124"/>
    <mergeCell ref="J123:J124"/>
    <mergeCell ref="B117:B118"/>
    <mergeCell ref="C117:E118"/>
    <mergeCell ref="F117:F118"/>
    <mergeCell ref="G117:G118"/>
    <mergeCell ref="H117:H118"/>
    <mergeCell ref="I117:J118"/>
    <mergeCell ref="B119:B120"/>
    <mergeCell ref="C119:E120"/>
    <mergeCell ref="F119:F120"/>
    <mergeCell ref="G119:G120"/>
    <mergeCell ref="H119:H120"/>
    <mergeCell ref="I119:J120"/>
    <mergeCell ref="B115:B116"/>
    <mergeCell ref="C115:E116"/>
    <mergeCell ref="F115:F116"/>
    <mergeCell ref="G115:G116"/>
    <mergeCell ref="H115:H116"/>
    <mergeCell ref="I115:J116"/>
    <mergeCell ref="C111:E111"/>
    <mergeCell ref="I111:J111"/>
    <mergeCell ref="C112:E112"/>
    <mergeCell ref="I112:J112"/>
    <mergeCell ref="C109:E109"/>
    <mergeCell ref="I109:J109"/>
    <mergeCell ref="C110:E110"/>
    <mergeCell ref="I110:J110"/>
    <mergeCell ref="B113:B114"/>
    <mergeCell ref="C113:E114"/>
    <mergeCell ref="F113:F114"/>
    <mergeCell ref="G113:G114"/>
    <mergeCell ref="H113:H114"/>
    <mergeCell ref="I113:J114"/>
    <mergeCell ref="C105:E105"/>
    <mergeCell ref="I105:J105"/>
    <mergeCell ref="C106:E106"/>
    <mergeCell ref="I106:J106"/>
    <mergeCell ref="C107:E107"/>
    <mergeCell ref="I107:J107"/>
    <mergeCell ref="C104:E104"/>
    <mergeCell ref="I104:J104"/>
    <mergeCell ref="C108:E108"/>
    <mergeCell ref="I108:J108"/>
    <mergeCell ref="C79:E79"/>
    <mergeCell ref="C80:E80"/>
    <mergeCell ref="C81:E81"/>
    <mergeCell ref="C82:E82"/>
    <mergeCell ref="C77:E77"/>
    <mergeCell ref="C87:E87"/>
    <mergeCell ref="I87:J87"/>
    <mergeCell ref="C88:E88"/>
    <mergeCell ref="I88:J88"/>
    <mergeCell ref="A83:H83"/>
    <mergeCell ref="A84:H84"/>
    <mergeCell ref="I83:I84"/>
    <mergeCell ref="J83:J84"/>
    <mergeCell ref="A85:A86"/>
    <mergeCell ref="B85:B86"/>
    <mergeCell ref="H85:H86"/>
    <mergeCell ref="I85:I86"/>
    <mergeCell ref="J85:J86"/>
    <mergeCell ref="C64:E64"/>
    <mergeCell ref="C65:E65"/>
    <mergeCell ref="C66:E66"/>
    <mergeCell ref="C67:E67"/>
    <mergeCell ref="C62:E62"/>
    <mergeCell ref="C75:E75"/>
    <mergeCell ref="C76:E76"/>
    <mergeCell ref="C78:E78"/>
    <mergeCell ref="B68:B69"/>
    <mergeCell ref="C68:E69"/>
    <mergeCell ref="C72:E72"/>
    <mergeCell ref="C73:E73"/>
    <mergeCell ref="C74:E74"/>
    <mergeCell ref="H28:H29"/>
    <mergeCell ref="C51:E51"/>
    <mergeCell ref="C59:E59"/>
    <mergeCell ref="C60:E60"/>
    <mergeCell ref="C61:E61"/>
    <mergeCell ref="C63:E63"/>
    <mergeCell ref="C55:E55"/>
    <mergeCell ref="C56:E56"/>
    <mergeCell ref="C57:E57"/>
    <mergeCell ref="C58:E58"/>
    <mergeCell ref="A52:H52"/>
    <mergeCell ref="A53:A54"/>
    <mergeCell ref="B53:B54"/>
    <mergeCell ref="H53:H54"/>
    <mergeCell ref="C48:E48"/>
    <mergeCell ref="C42:E42"/>
    <mergeCell ref="C43:E43"/>
    <mergeCell ref="C41:E41"/>
    <mergeCell ref="C36:E36"/>
    <mergeCell ref="C49:E49"/>
    <mergeCell ref="C50:E50"/>
    <mergeCell ref="C45:E45"/>
    <mergeCell ref="C46:E46"/>
    <mergeCell ref="C47:E47"/>
    <mergeCell ref="H19:H20"/>
    <mergeCell ref="H14:H15"/>
    <mergeCell ref="H17:H18"/>
    <mergeCell ref="H30:H31"/>
    <mergeCell ref="A33:H33"/>
    <mergeCell ref="A34:A35"/>
    <mergeCell ref="B34:B35"/>
    <mergeCell ref="I28:I29"/>
    <mergeCell ref="J28:J29"/>
    <mergeCell ref="B14:B15"/>
    <mergeCell ref="C14:E15"/>
    <mergeCell ref="F14:F15"/>
    <mergeCell ref="C16:E16"/>
    <mergeCell ref="I19:I20"/>
    <mergeCell ref="J19:J20"/>
    <mergeCell ref="I14:I15"/>
    <mergeCell ref="J14:J15"/>
    <mergeCell ref="I17:I18"/>
    <mergeCell ref="J17:J18"/>
    <mergeCell ref="I30:I31"/>
    <mergeCell ref="J30:J31"/>
    <mergeCell ref="H34:H35"/>
    <mergeCell ref="I34:I35"/>
    <mergeCell ref="J34:J35"/>
    <mergeCell ref="C44:E44"/>
    <mergeCell ref="C37:E37"/>
    <mergeCell ref="C38:E38"/>
    <mergeCell ref="C39:E39"/>
    <mergeCell ref="C40:E40"/>
    <mergeCell ref="B8:B9"/>
    <mergeCell ref="C8:E9"/>
    <mergeCell ref="B30:B31"/>
    <mergeCell ref="C30:E31"/>
    <mergeCell ref="B17:B18"/>
    <mergeCell ref="C17:E18"/>
    <mergeCell ref="F17:F18"/>
    <mergeCell ref="G17:G18"/>
    <mergeCell ref="C6:E6"/>
    <mergeCell ref="C7:E7"/>
    <mergeCell ref="C10:E10"/>
    <mergeCell ref="B28:B29"/>
    <mergeCell ref="C28:E29"/>
    <mergeCell ref="F30:F31"/>
    <mergeCell ref="G30:G31"/>
    <mergeCell ref="F28:F29"/>
    <mergeCell ref="G28:G29"/>
    <mergeCell ref="B19:B20"/>
    <mergeCell ref="C19:C20"/>
    <mergeCell ref="D19:D20"/>
    <mergeCell ref="E19:E20"/>
    <mergeCell ref="F19:F20"/>
    <mergeCell ref="G19:G20"/>
    <mergeCell ref="G14:G15"/>
    <mergeCell ref="I8:I9"/>
    <mergeCell ref="J8:J9"/>
    <mergeCell ref="B12:B13"/>
    <mergeCell ref="C12:E13"/>
    <mergeCell ref="F12:F13"/>
    <mergeCell ref="G12:G13"/>
    <mergeCell ref="H12:H13"/>
    <mergeCell ref="I12:I13"/>
    <mergeCell ref="J12:J13"/>
    <mergeCell ref="C11:E11"/>
    <mergeCell ref="H8:H9"/>
    <mergeCell ref="F8:F9"/>
    <mergeCell ref="G8:G9"/>
    <mergeCell ref="A1:H1"/>
    <mergeCell ref="I1:I2"/>
    <mergeCell ref="J1:J2"/>
    <mergeCell ref="A3:H3"/>
    <mergeCell ref="A4:A5"/>
    <mergeCell ref="B4:B5"/>
    <mergeCell ref="H4:H5"/>
    <mergeCell ref="I4:I5"/>
    <mergeCell ref="J4:J5"/>
    <mergeCell ref="A2:H2"/>
    <mergeCell ref="I53:I54"/>
    <mergeCell ref="J53:J54"/>
    <mergeCell ref="B21:B22"/>
    <mergeCell ref="C21:E22"/>
    <mergeCell ref="F21:F22"/>
    <mergeCell ref="G21:G22"/>
    <mergeCell ref="H21:H22"/>
    <mergeCell ref="I21:I22"/>
    <mergeCell ref="J21:J22"/>
    <mergeCell ref="C23:E23"/>
    <mergeCell ref="B24:B25"/>
    <mergeCell ref="C24:E25"/>
    <mergeCell ref="F24:F25"/>
    <mergeCell ref="G24:G25"/>
    <mergeCell ref="H24:H25"/>
    <mergeCell ref="I24:I25"/>
    <mergeCell ref="J24:J25"/>
    <mergeCell ref="B26:B27"/>
    <mergeCell ref="C26:E27"/>
    <mergeCell ref="F26:F27"/>
    <mergeCell ref="G26:G27"/>
    <mergeCell ref="H26:H27"/>
    <mergeCell ref="I26:I27"/>
    <mergeCell ref="J26:J27"/>
    <mergeCell ref="G68:G69"/>
    <mergeCell ref="H68:H69"/>
    <mergeCell ref="I68:I69"/>
    <mergeCell ref="J68:J69"/>
    <mergeCell ref="B70:B71"/>
    <mergeCell ref="C70:E71"/>
    <mergeCell ref="F70:F71"/>
    <mergeCell ref="G70:G71"/>
    <mergeCell ref="H70:H71"/>
    <mergeCell ref="I70:I71"/>
    <mergeCell ref="J70:J71"/>
    <mergeCell ref="F68:F69"/>
    <mergeCell ref="C92:E92"/>
    <mergeCell ref="I92:J92"/>
    <mergeCell ref="C93:E93"/>
    <mergeCell ref="I93:J93"/>
    <mergeCell ref="C94:E94"/>
    <mergeCell ref="I94:J94"/>
    <mergeCell ref="C95:E95"/>
    <mergeCell ref="I95:J95"/>
    <mergeCell ref="C103:E103"/>
    <mergeCell ref="I103:J103"/>
    <mergeCell ref="C96:E96"/>
    <mergeCell ref="I96:J96"/>
    <mergeCell ref="C97:E97"/>
    <mergeCell ref="I97:J97"/>
    <mergeCell ref="C98:E98"/>
    <mergeCell ref="I98:J98"/>
    <mergeCell ref="C99:E99"/>
    <mergeCell ref="I99:J99"/>
    <mergeCell ref="C100:E100"/>
    <mergeCell ref="I100:J100"/>
    <mergeCell ref="C101:E101"/>
    <mergeCell ref="I101:J101"/>
    <mergeCell ref="C102:E102"/>
    <mergeCell ref="I102:J102"/>
    <mergeCell ref="C89:E89"/>
    <mergeCell ref="I89:J89"/>
    <mergeCell ref="C90:E90"/>
    <mergeCell ref="I90:J90"/>
    <mergeCell ref="C91:E91"/>
    <mergeCell ref="I91:J91"/>
    <mergeCell ref="C212:E212"/>
    <mergeCell ref="I212:J212"/>
    <mergeCell ref="C213:E213"/>
    <mergeCell ref="I213:J213"/>
    <mergeCell ref="C189:E189"/>
    <mergeCell ref="I189:J189"/>
    <mergeCell ref="C190:E190"/>
    <mergeCell ref="I190:J190"/>
    <mergeCell ref="C191:E191"/>
    <mergeCell ref="I191:J191"/>
    <mergeCell ref="C192:E192"/>
    <mergeCell ref="C207:E207"/>
    <mergeCell ref="I207:J207"/>
    <mergeCell ref="C208:E208"/>
    <mergeCell ref="I208:J208"/>
    <mergeCell ref="C209:E209"/>
    <mergeCell ref="I209:J209"/>
    <mergeCell ref="C210:E210"/>
    <mergeCell ref="A182:A183"/>
    <mergeCell ref="C184:E184"/>
    <mergeCell ref="C185:E185"/>
    <mergeCell ref="C186:E186"/>
    <mergeCell ref="I186:J186"/>
    <mergeCell ref="C187:E187"/>
    <mergeCell ref="I187:J187"/>
    <mergeCell ref="C188:E188"/>
    <mergeCell ref="I188:J188"/>
    <mergeCell ref="B182:B183"/>
    <mergeCell ref="H182:H183"/>
    <mergeCell ref="I182:J183"/>
    <mergeCell ref="H273:H274"/>
    <mergeCell ref="I273:I274"/>
    <mergeCell ref="J273:J274"/>
    <mergeCell ref="C282:E282"/>
    <mergeCell ref="C283:E283"/>
    <mergeCell ref="H277:H278"/>
    <mergeCell ref="I277:I278"/>
    <mergeCell ref="J277:J278"/>
    <mergeCell ref="A220:A221"/>
    <mergeCell ref="I220:I221"/>
    <mergeCell ref="J220:J221"/>
    <mergeCell ref="C223:E223"/>
    <mergeCell ref="I223:J223"/>
    <mergeCell ref="C224:E224"/>
    <mergeCell ref="I224:J224"/>
    <mergeCell ref="C225:E225"/>
    <mergeCell ref="I225:J225"/>
    <mergeCell ref="B220:B221"/>
    <mergeCell ref="H220:H221"/>
    <mergeCell ref="C222:E222"/>
    <mergeCell ref="I222:J222"/>
    <mergeCell ref="C230:E230"/>
    <mergeCell ref="I230:J230"/>
    <mergeCell ref="C231:E231"/>
    <mergeCell ref="C291:E291"/>
    <mergeCell ref="B271:B272"/>
    <mergeCell ref="C271:E272"/>
    <mergeCell ref="B275:B276"/>
    <mergeCell ref="C275:E276"/>
    <mergeCell ref="B277:B278"/>
    <mergeCell ref="C277:E278"/>
    <mergeCell ref="F277:F278"/>
    <mergeCell ref="G277:G278"/>
    <mergeCell ref="C280:E280"/>
    <mergeCell ref="C281:E281"/>
    <mergeCell ref="B273:B274"/>
    <mergeCell ref="C273:E274"/>
    <mergeCell ref="F273:F274"/>
    <mergeCell ref="G273:G274"/>
    <mergeCell ref="B292:B293"/>
    <mergeCell ref="C292:E293"/>
    <mergeCell ref="F292:F293"/>
    <mergeCell ref="G292:G293"/>
    <mergeCell ref="H292:H293"/>
    <mergeCell ref="I292:I293"/>
    <mergeCell ref="J292:J293"/>
    <mergeCell ref="A298:H298"/>
    <mergeCell ref="A299:A300"/>
    <mergeCell ref="B299:B300"/>
    <mergeCell ref="F299:F300"/>
    <mergeCell ref="G299:G300"/>
    <mergeCell ref="H299:H300"/>
    <mergeCell ref="I299:I300"/>
    <mergeCell ref="J299:J300"/>
    <mergeCell ref="C296:E296"/>
    <mergeCell ref="C297:E297"/>
    <mergeCell ref="C327:E328"/>
    <mergeCell ref="F327:F328"/>
    <mergeCell ref="G327:G328"/>
    <mergeCell ref="H327:H328"/>
    <mergeCell ref="I327:I328"/>
    <mergeCell ref="J327:J328"/>
    <mergeCell ref="C352:E352"/>
    <mergeCell ref="C353:E353"/>
    <mergeCell ref="B357:B358"/>
    <mergeCell ref="C357:E358"/>
    <mergeCell ref="F357:F358"/>
    <mergeCell ref="G357:G358"/>
    <mergeCell ref="H357:H358"/>
    <mergeCell ref="I357:I358"/>
    <mergeCell ref="J357:J358"/>
    <mergeCell ref="C355:E355"/>
    <mergeCell ref="C356:E356"/>
    <mergeCell ref="B350:B351"/>
    <mergeCell ref="C350:C351"/>
    <mergeCell ref="D350:D351"/>
    <mergeCell ref="E350:E351"/>
    <mergeCell ref="F350:F351"/>
    <mergeCell ref="G350:G351"/>
    <mergeCell ref="H350:H351"/>
    <mergeCell ref="I413:I414"/>
    <mergeCell ref="J413:J414"/>
    <mergeCell ref="C415:E415"/>
    <mergeCell ref="C416:E416"/>
    <mergeCell ref="C417:E417"/>
    <mergeCell ref="C418:E418"/>
    <mergeCell ref="C419:E419"/>
    <mergeCell ref="C368:E368"/>
    <mergeCell ref="C369:E369"/>
    <mergeCell ref="C370:E370"/>
    <mergeCell ref="C371:E371"/>
    <mergeCell ref="A375:H375"/>
    <mergeCell ref="A376:A377"/>
    <mergeCell ref="B376:B377"/>
    <mergeCell ref="H376:H377"/>
    <mergeCell ref="I376:I377"/>
    <mergeCell ref="J376:J377"/>
    <mergeCell ref="C386:E386"/>
    <mergeCell ref="C387:E387"/>
    <mergeCell ref="C388:E388"/>
    <mergeCell ref="C390:E390"/>
    <mergeCell ref="C392:E392"/>
    <mergeCell ref="C395:E395"/>
    <mergeCell ref="C396:E396"/>
    <mergeCell ref="B413:B414"/>
    <mergeCell ref="H413:H414"/>
    <mergeCell ref="C405:E405"/>
    <mergeCell ref="C406:E406"/>
    <mergeCell ref="I454:I455"/>
    <mergeCell ref="J454:J455"/>
    <mergeCell ref="C456:E456"/>
    <mergeCell ref="B463:B464"/>
    <mergeCell ref="C463:E464"/>
    <mergeCell ref="F463:F464"/>
    <mergeCell ref="G463:G464"/>
    <mergeCell ref="H463:H464"/>
    <mergeCell ref="I463:I464"/>
    <mergeCell ref="J463:J464"/>
    <mergeCell ref="C420:E420"/>
    <mergeCell ref="C421:E421"/>
    <mergeCell ref="C427:E427"/>
    <mergeCell ref="C428:E428"/>
    <mergeCell ref="C431:E431"/>
    <mergeCell ref="C432:E432"/>
    <mergeCell ref="C433:E433"/>
    <mergeCell ref="A453:H453"/>
    <mergeCell ref="A454:A455"/>
    <mergeCell ref="B454:B455"/>
    <mergeCell ref="H454:H455"/>
    <mergeCell ref="C438:E438"/>
    <mergeCell ref="J497:J498"/>
    <mergeCell ref="J484:J485"/>
    <mergeCell ref="B486:B487"/>
    <mergeCell ref="C486:E487"/>
    <mergeCell ref="F486:F487"/>
    <mergeCell ref="G486:G487"/>
    <mergeCell ref="H486:H487"/>
    <mergeCell ref="I486:I487"/>
    <mergeCell ref="J486:J487"/>
    <mergeCell ref="B488:B489"/>
    <mergeCell ref="C488:E489"/>
    <mergeCell ref="F488:F489"/>
    <mergeCell ref="G488:G489"/>
    <mergeCell ref="H488:H489"/>
    <mergeCell ref="I488:I489"/>
    <mergeCell ref="J488:J489"/>
    <mergeCell ref="B490:B491"/>
    <mergeCell ref="C490:E491"/>
    <mergeCell ref="F490:F491"/>
    <mergeCell ref="G490:G491"/>
    <mergeCell ref="H490:H491"/>
    <mergeCell ref="I490:I491"/>
    <mergeCell ref="J490:J491"/>
    <mergeCell ref="A492:H492"/>
    <mergeCell ref="H493:H494"/>
    <mergeCell ref="I493:I494"/>
    <mergeCell ref="J493:J494"/>
    <mergeCell ref="B495:B496"/>
    <mergeCell ref="C495:E496"/>
    <mergeCell ref="F495:F496"/>
    <mergeCell ref="G495:G496"/>
    <mergeCell ref="H495:H496"/>
    <mergeCell ref="I495:I496"/>
    <mergeCell ref="J495:J496"/>
    <mergeCell ref="J499:J500"/>
    <mergeCell ref="I501:I502"/>
    <mergeCell ref="J501:J502"/>
    <mergeCell ref="A503:H503"/>
    <mergeCell ref="B497:B498"/>
    <mergeCell ref="C497:E498"/>
    <mergeCell ref="F497:F498"/>
    <mergeCell ref="G497:G498"/>
    <mergeCell ref="A493:A494"/>
    <mergeCell ref="B493:B494"/>
    <mergeCell ref="H497:H498"/>
    <mergeCell ref="I497:I49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BB320-601B-4B9D-AF7A-5951CFDB05E1}">
  <dimension ref="A1:N179"/>
  <sheetViews>
    <sheetView workbookViewId="0">
      <pane xSplit="8" ySplit="2" topLeftCell="I15" activePane="bottomRight" state="frozen"/>
      <selection pane="topRight" activeCell="J1" sqref="J1"/>
      <selection pane="bottomLeft" activeCell="A3" sqref="A3"/>
      <selection pane="bottomRight" activeCell="H20" sqref="H20"/>
    </sheetView>
  </sheetViews>
  <sheetFormatPr defaultColWidth="8.85546875" defaultRowHeight="15" x14ac:dyDescent="0.25"/>
  <cols>
    <col min="1" max="1" width="36.5703125" style="18" customWidth="1"/>
    <col min="2" max="5" width="8.85546875" style="18"/>
    <col min="6" max="6" width="9.5703125" style="18" customWidth="1"/>
    <col min="7" max="7" width="8.85546875" style="18"/>
    <col min="8" max="8" width="10" style="23" bestFit="1" customWidth="1"/>
    <col min="9" max="9" width="13.42578125" style="23" customWidth="1"/>
    <col min="10" max="13" width="8.85546875" style="18"/>
    <col min="14" max="14" width="17.5703125" style="18" customWidth="1"/>
    <col min="15" max="16384" width="8.85546875" style="18"/>
  </cols>
  <sheetData>
    <row r="1" spans="1:14" ht="19.899999999999999" customHeight="1" x14ac:dyDescent="0.25">
      <c r="A1" s="235" t="s">
        <v>13</v>
      </c>
      <c r="B1" s="236"/>
      <c r="C1" s="236"/>
      <c r="D1" s="236"/>
      <c r="E1" s="236"/>
      <c r="F1" s="236"/>
      <c r="G1" s="236"/>
      <c r="H1" s="22"/>
      <c r="I1" s="22"/>
      <c r="J1" s="8"/>
      <c r="K1" s="179"/>
    </row>
    <row r="2" spans="1:14" ht="39" customHeight="1" x14ac:dyDescent="0.25">
      <c r="A2" s="112" t="s">
        <v>14</v>
      </c>
      <c r="B2" s="112" t="s">
        <v>15</v>
      </c>
      <c r="C2" s="112" t="s">
        <v>16</v>
      </c>
      <c r="D2" s="112" t="s">
        <v>17</v>
      </c>
      <c r="E2" s="112" t="s">
        <v>18</v>
      </c>
      <c r="F2" s="112" t="s">
        <v>19</v>
      </c>
      <c r="G2" s="111" t="s">
        <v>20</v>
      </c>
      <c r="H2" s="210" t="s">
        <v>21</v>
      </c>
      <c r="I2" s="16" t="s">
        <v>22</v>
      </c>
      <c r="J2" s="17"/>
      <c r="K2" s="14"/>
    </row>
    <row r="3" spans="1:14" ht="26.45" customHeight="1" x14ac:dyDescent="0.25">
      <c r="A3" s="11" t="s">
        <v>23</v>
      </c>
      <c r="B3" s="6" t="s">
        <v>24</v>
      </c>
      <c r="C3" s="237" t="s">
        <v>25</v>
      </c>
      <c r="D3" s="238"/>
      <c r="E3" s="239"/>
      <c r="F3" s="123">
        <v>5000</v>
      </c>
      <c r="G3" s="181" t="s">
        <v>26</v>
      </c>
      <c r="H3" s="84">
        <v>0</v>
      </c>
      <c r="I3" s="124">
        <f>F3*H3</f>
        <v>0</v>
      </c>
      <c r="J3" s="8"/>
    </row>
    <row r="4" spans="1:14" ht="18.75" x14ac:dyDescent="0.25">
      <c r="A4" s="11" t="s">
        <v>27</v>
      </c>
      <c r="B4" s="6" t="s">
        <v>28</v>
      </c>
      <c r="C4" s="232">
        <v>0.94</v>
      </c>
      <c r="D4" s="233"/>
      <c r="E4" s="234"/>
      <c r="F4" s="6" t="s">
        <v>29</v>
      </c>
      <c r="G4" s="181" t="s">
        <v>30</v>
      </c>
      <c r="H4" s="84">
        <v>0</v>
      </c>
      <c r="I4" s="115">
        <f>H4*C4</f>
        <v>0</v>
      </c>
      <c r="J4" s="8"/>
      <c r="M4" s="125"/>
      <c r="N4" s="126"/>
    </row>
    <row r="5" spans="1:14" ht="21" customHeight="1" x14ac:dyDescent="0.25">
      <c r="A5" s="11" t="s">
        <v>31</v>
      </c>
      <c r="B5" s="6" t="s">
        <v>24</v>
      </c>
      <c r="C5" s="237" t="s">
        <v>25</v>
      </c>
      <c r="D5" s="238"/>
      <c r="E5" s="239"/>
      <c r="F5" s="127">
        <f>3378/0.9</f>
        <v>3753.333333333333</v>
      </c>
      <c r="G5" s="141" t="s">
        <v>26</v>
      </c>
      <c r="H5" s="84">
        <v>0</v>
      </c>
      <c r="I5" s="115">
        <f>H5*F5</f>
        <v>0</v>
      </c>
      <c r="J5" s="180"/>
      <c r="K5" s="179"/>
    </row>
    <row r="6" spans="1:14" x14ac:dyDescent="0.25">
      <c r="A6" s="11" t="s">
        <v>32</v>
      </c>
      <c r="B6" s="6" t="s">
        <v>33</v>
      </c>
      <c r="C6" s="232">
        <v>5617.75</v>
      </c>
      <c r="D6" s="233"/>
      <c r="E6" s="234"/>
      <c r="F6" s="6" t="s">
        <v>29</v>
      </c>
      <c r="G6" s="141" t="s">
        <v>30</v>
      </c>
      <c r="H6" s="84">
        <v>0</v>
      </c>
      <c r="I6" s="115">
        <f t="shared" ref="I6:I25" si="0">H6*C6</f>
        <v>0</v>
      </c>
      <c r="J6" s="230"/>
      <c r="K6" s="231"/>
    </row>
    <row r="7" spans="1:14" ht="21" customHeight="1" x14ac:dyDescent="0.25">
      <c r="A7" s="11" t="s">
        <v>34</v>
      </c>
      <c r="B7" s="6" t="s">
        <v>28</v>
      </c>
      <c r="C7" s="232">
        <v>5.25</v>
      </c>
      <c r="D7" s="233"/>
      <c r="E7" s="234"/>
      <c r="F7" s="6" t="s">
        <v>29</v>
      </c>
      <c r="G7" s="141" t="s">
        <v>30</v>
      </c>
      <c r="H7" s="84">
        <v>0</v>
      </c>
      <c r="I7" s="115">
        <f t="shared" si="0"/>
        <v>0</v>
      </c>
      <c r="J7" s="230"/>
      <c r="K7" s="231"/>
    </row>
    <row r="8" spans="1:14" x14ac:dyDescent="0.25">
      <c r="A8" s="11" t="s">
        <v>35</v>
      </c>
      <c r="B8" s="6" t="s">
        <v>28</v>
      </c>
      <c r="C8" s="232">
        <v>5.75</v>
      </c>
      <c r="D8" s="233"/>
      <c r="E8" s="234"/>
      <c r="F8" s="6" t="s">
        <v>29</v>
      </c>
      <c r="G8" s="141" t="s">
        <v>30</v>
      </c>
      <c r="H8" s="84">
        <v>0</v>
      </c>
      <c r="I8" s="115">
        <f t="shared" si="0"/>
        <v>0</v>
      </c>
      <c r="J8" s="230"/>
      <c r="K8" s="231"/>
    </row>
    <row r="9" spans="1:14" ht="16.899999999999999" customHeight="1" x14ac:dyDescent="0.25">
      <c r="A9" s="11" t="s">
        <v>36</v>
      </c>
      <c r="B9" s="6" t="s">
        <v>37</v>
      </c>
      <c r="C9" s="232">
        <v>715</v>
      </c>
      <c r="D9" s="233"/>
      <c r="E9" s="234"/>
      <c r="F9" s="6" t="s">
        <v>29</v>
      </c>
      <c r="G9" s="141" t="s">
        <v>30</v>
      </c>
      <c r="H9" s="84">
        <v>0</v>
      </c>
      <c r="I9" s="115">
        <f t="shared" si="0"/>
        <v>0</v>
      </c>
      <c r="J9" s="230"/>
      <c r="K9" s="231"/>
    </row>
    <row r="10" spans="1:14" ht="15" customHeight="1" x14ac:dyDescent="0.25">
      <c r="A10" s="11" t="s">
        <v>38</v>
      </c>
      <c r="B10" s="6" t="s">
        <v>37</v>
      </c>
      <c r="C10" s="232">
        <v>657</v>
      </c>
      <c r="D10" s="233"/>
      <c r="E10" s="234"/>
      <c r="F10" s="6" t="s">
        <v>29</v>
      </c>
      <c r="G10" s="141" t="s">
        <v>30</v>
      </c>
      <c r="H10" s="84">
        <v>0</v>
      </c>
      <c r="I10" s="115">
        <f t="shared" si="0"/>
        <v>0</v>
      </c>
      <c r="J10" s="230"/>
      <c r="K10" s="231"/>
    </row>
    <row r="11" spans="1:14" ht="26.45" customHeight="1" x14ac:dyDescent="0.25">
      <c r="A11" s="11" t="s">
        <v>39</v>
      </c>
      <c r="B11" s="6" t="s">
        <v>37</v>
      </c>
      <c r="C11" s="232">
        <v>721</v>
      </c>
      <c r="D11" s="233"/>
      <c r="E11" s="234"/>
      <c r="F11" s="6" t="s">
        <v>29</v>
      </c>
      <c r="G11" s="141" t="s">
        <v>30</v>
      </c>
      <c r="H11" s="84">
        <v>0</v>
      </c>
      <c r="I11" s="115">
        <f t="shared" si="0"/>
        <v>0</v>
      </c>
      <c r="J11" s="230"/>
      <c r="K11" s="231"/>
    </row>
    <row r="12" spans="1:14" ht="12.6" customHeight="1" x14ac:dyDescent="0.25">
      <c r="A12" s="11" t="s">
        <v>40</v>
      </c>
      <c r="B12" s="6" t="s">
        <v>41</v>
      </c>
      <c r="C12" s="232">
        <v>4</v>
      </c>
      <c r="D12" s="233"/>
      <c r="E12" s="234"/>
      <c r="F12" s="6" t="s">
        <v>29</v>
      </c>
      <c r="G12" s="141" t="s">
        <v>30</v>
      </c>
      <c r="H12" s="84">
        <v>0</v>
      </c>
      <c r="I12" s="115">
        <f t="shared" si="0"/>
        <v>0</v>
      </c>
      <c r="J12" s="230"/>
      <c r="K12" s="231"/>
    </row>
    <row r="13" spans="1:14" x14ac:dyDescent="0.25">
      <c r="A13" s="11" t="s">
        <v>42</v>
      </c>
      <c r="B13" s="6" t="s">
        <v>43</v>
      </c>
      <c r="C13" s="232">
        <v>4.5</v>
      </c>
      <c r="D13" s="233"/>
      <c r="E13" s="234"/>
      <c r="F13" s="6" t="s">
        <v>29</v>
      </c>
      <c r="G13" s="141" t="s">
        <v>30</v>
      </c>
      <c r="H13" s="84">
        <v>0</v>
      </c>
      <c r="I13" s="115">
        <f t="shared" si="0"/>
        <v>0</v>
      </c>
      <c r="J13" s="230"/>
      <c r="K13" s="231"/>
    </row>
    <row r="14" spans="1:14" x14ac:dyDescent="0.25">
      <c r="A14" s="11" t="s">
        <v>44</v>
      </c>
      <c r="B14" s="6" t="s">
        <v>28</v>
      </c>
      <c r="C14" s="243">
        <v>517.5</v>
      </c>
      <c r="D14" s="244"/>
      <c r="E14" s="245"/>
      <c r="F14" s="6" t="s">
        <v>29</v>
      </c>
      <c r="G14" s="141" t="s">
        <v>30</v>
      </c>
      <c r="H14" s="84">
        <v>0</v>
      </c>
      <c r="I14" s="115">
        <f t="shared" si="0"/>
        <v>0</v>
      </c>
      <c r="J14" s="230"/>
      <c r="K14" s="231"/>
    </row>
    <row r="15" spans="1:14" x14ac:dyDescent="0.25">
      <c r="A15" s="11" t="s">
        <v>45</v>
      </c>
      <c r="B15" s="6" t="s">
        <v>28</v>
      </c>
      <c r="C15" s="240">
        <v>700.25</v>
      </c>
      <c r="D15" s="241"/>
      <c r="E15" s="242"/>
      <c r="F15" s="6" t="s">
        <v>29</v>
      </c>
      <c r="G15" s="141" t="s">
        <v>30</v>
      </c>
      <c r="H15" s="84">
        <v>0</v>
      </c>
      <c r="I15" s="115">
        <f t="shared" si="0"/>
        <v>0</v>
      </c>
      <c r="J15" s="230"/>
      <c r="K15" s="231"/>
    </row>
    <row r="16" spans="1:14" x14ac:dyDescent="0.25">
      <c r="A16" s="11" t="s">
        <v>46</v>
      </c>
      <c r="B16" s="6" t="s">
        <v>28</v>
      </c>
      <c r="C16" s="240">
        <v>883</v>
      </c>
      <c r="D16" s="241"/>
      <c r="E16" s="242"/>
      <c r="F16" s="6" t="s">
        <v>29</v>
      </c>
      <c r="G16" s="141" t="s">
        <v>30</v>
      </c>
      <c r="H16" s="84">
        <v>0</v>
      </c>
      <c r="I16" s="115">
        <f t="shared" si="0"/>
        <v>0</v>
      </c>
      <c r="J16" s="230"/>
      <c r="K16" s="231"/>
    </row>
    <row r="17" spans="1:11" x14ac:dyDescent="0.25">
      <c r="A17" s="11" t="s">
        <v>47</v>
      </c>
      <c r="B17" s="6" t="s">
        <v>28</v>
      </c>
      <c r="C17" s="240">
        <v>299.25</v>
      </c>
      <c r="D17" s="241"/>
      <c r="E17" s="242"/>
      <c r="F17" s="6" t="s">
        <v>29</v>
      </c>
      <c r="G17" s="141" t="s">
        <v>30</v>
      </c>
      <c r="H17" s="84">
        <v>0</v>
      </c>
      <c r="I17" s="115">
        <f t="shared" si="0"/>
        <v>0</v>
      </c>
      <c r="J17" s="230"/>
      <c r="K17" s="231"/>
    </row>
    <row r="18" spans="1:11" x14ac:dyDescent="0.25">
      <c r="A18" s="11" t="s">
        <v>48</v>
      </c>
      <c r="B18" s="6" t="s">
        <v>41</v>
      </c>
      <c r="C18" s="240">
        <v>4.5</v>
      </c>
      <c r="D18" s="241"/>
      <c r="E18" s="242"/>
      <c r="F18" s="6" t="s">
        <v>29</v>
      </c>
      <c r="G18" s="141" t="s">
        <v>30</v>
      </c>
      <c r="H18" s="84">
        <v>0</v>
      </c>
      <c r="I18" s="115">
        <f t="shared" si="0"/>
        <v>0</v>
      </c>
      <c r="J18" s="230"/>
      <c r="K18" s="231"/>
    </row>
    <row r="19" spans="1:11" x14ac:dyDescent="0.25">
      <c r="A19" s="11" t="s">
        <v>49</v>
      </c>
      <c r="B19" s="6" t="s">
        <v>41</v>
      </c>
      <c r="C19" s="240">
        <v>7.25</v>
      </c>
      <c r="D19" s="241"/>
      <c r="E19" s="242"/>
      <c r="F19" s="6" t="s">
        <v>29</v>
      </c>
      <c r="G19" s="141" t="s">
        <v>30</v>
      </c>
      <c r="H19" s="84">
        <v>0</v>
      </c>
      <c r="I19" s="115">
        <f t="shared" si="0"/>
        <v>0</v>
      </c>
      <c r="J19" s="230"/>
      <c r="K19" s="231"/>
    </row>
    <row r="20" spans="1:11" x14ac:dyDescent="0.25">
      <c r="A20" s="11" t="s">
        <v>50</v>
      </c>
      <c r="B20" s="6" t="s">
        <v>41</v>
      </c>
      <c r="C20" s="240">
        <v>14.25</v>
      </c>
      <c r="D20" s="241"/>
      <c r="E20" s="242"/>
      <c r="F20" s="6" t="s">
        <v>29</v>
      </c>
      <c r="G20" s="141" t="s">
        <v>30</v>
      </c>
      <c r="H20" s="84">
        <v>0</v>
      </c>
      <c r="I20" s="115">
        <f t="shared" si="0"/>
        <v>0</v>
      </c>
      <c r="J20" s="230"/>
      <c r="K20" s="231"/>
    </row>
    <row r="21" spans="1:11" x14ac:dyDescent="0.25">
      <c r="A21" s="11" t="s">
        <v>51</v>
      </c>
      <c r="B21" s="6" t="s">
        <v>52</v>
      </c>
      <c r="C21" s="240">
        <v>3</v>
      </c>
      <c r="D21" s="241"/>
      <c r="E21" s="242"/>
      <c r="F21" s="6" t="s">
        <v>29</v>
      </c>
      <c r="G21" s="141" t="s">
        <v>30</v>
      </c>
      <c r="H21" s="84">
        <v>0</v>
      </c>
      <c r="I21" s="115">
        <f t="shared" si="0"/>
        <v>0</v>
      </c>
      <c r="J21" s="230"/>
      <c r="K21" s="231"/>
    </row>
    <row r="22" spans="1:11" ht="22.5" x14ac:dyDescent="0.25">
      <c r="A22" s="10" t="s">
        <v>53</v>
      </c>
      <c r="B22" s="7" t="s">
        <v>43</v>
      </c>
      <c r="C22" s="240">
        <v>10.5</v>
      </c>
      <c r="D22" s="241"/>
      <c r="E22" s="242"/>
      <c r="F22" s="7" t="s">
        <v>29</v>
      </c>
      <c r="G22" s="113" t="s">
        <v>30</v>
      </c>
      <c r="H22" s="84">
        <v>0</v>
      </c>
      <c r="I22" s="115">
        <f t="shared" si="0"/>
        <v>0</v>
      </c>
      <c r="J22" s="230"/>
      <c r="K22" s="231"/>
    </row>
    <row r="23" spans="1:11" ht="22.5" x14ac:dyDescent="0.25">
      <c r="A23" s="10" t="s">
        <v>54</v>
      </c>
      <c r="B23" s="7" t="s">
        <v>43</v>
      </c>
      <c r="C23" s="240">
        <v>2.75</v>
      </c>
      <c r="D23" s="241"/>
      <c r="E23" s="242"/>
      <c r="F23" s="7" t="s">
        <v>29</v>
      </c>
      <c r="G23" s="113" t="s">
        <v>30</v>
      </c>
      <c r="H23" s="84">
        <v>0</v>
      </c>
      <c r="I23" s="115">
        <f t="shared" si="0"/>
        <v>0</v>
      </c>
      <c r="J23" s="230"/>
      <c r="K23" s="231"/>
    </row>
    <row r="24" spans="1:11" ht="22.5" x14ac:dyDescent="0.25">
      <c r="A24" s="11" t="s">
        <v>55</v>
      </c>
      <c r="B24" s="6" t="s">
        <v>43</v>
      </c>
      <c r="C24" s="240">
        <v>4.8</v>
      </c>
      <c r="D24" s="241"/>
      <c r="E24" s="242"/>
      <c r="F24" s="6" t="s">
        <v>29</v>
      </c>
      <c r="G24" s="141" t="s">
        <v>30</v>
      </c>
      <c r="H24" s="84">
        <v>0</v>
      </c>
      <c r="I24" s="115">
        <f t="shared" si="0"/>
        <v>0</v>
      </c>
      <c r="J24" s="230"/>
      <c r="K24" s="231"/>
    </row>
    <row r="25" spans="1:11" ht="22.5" x14ac:dyDescent="0.25">
      <c r="A25" s="11" t="s">
        <v>56</v>
      </c>
      <c r="B25" s="6" t="s">
        <v>57</v>
      </c>
      <c r="C25" s="246">
        <v>0.39</v>
      </c>
      <c r="D25" s="247"/>
      <c r="E25" s="248"/>
      <c r="F25" s="6" t="s">
        <v>29</v>
      </c>
      <c r="G25" s="141" t="s">
        <v>30</v>
      </c>
      <c r="H25" s="84">
        <v>0</v>
      </c>
      <c r="I25" s="115">
        <f t="shared" si="0"/>
        <v>0</v>
      </c>
      <c r="J25" s="230"/>
      <c r="K25" s="231"/>
    </row>
    <row r="26" spans="1:11" x14ac:dyDescent="0.25">
      <c r="A26" s="11" t="s">
        <v>58</v>
      </c>
      <c r="B26" s="6" t="s">
        <v>59</v>
      </c>
      <c r="C26" s="249">
        <v>3.25</v>
      </c>
      <c r="D26" s="250"/>
      <c r="E26" s="251"/>
      <c r="F26" s="6" t="s">
        <v>29</v>
      </c>
      <c r="G26" s="141" t="s">
        <v>30</v>
      </c>
      <c r="H26" s="84">
        <v>0</v>
      </c>
      <c r="I26" s="115">
        <f>H26*C26</f>
        <v>0</v>
      </c>
      <c r="J26" s="230"/>
      <c r="K26" s="231"/>
    </row>
    <row r="27" spans="1:11" x14ac:dyDescent="0.25">
      <c r="A27" s="11" t="s">
        <v>60</v>
      </c>
      <c r="B27" s="6" t="s">
        <v>61</v>
      </c>
      <c r="C27" s="249">
        <v>168.25</v>
      </c>
      <c r="D27" s="250"/>
      <c r="E27" s="251"/>
      <c r="F27" s="6" t="s">
        <v>29</v>
      </c>
      <c r="G27" s="141" t="s">
        <v>30</v>
      </c>
      <c r="H27" s="84">
        <v>0</v>
      </c>
      <c r="I27" s="115">
        <f>H27*C27</f>
        <v>0</v>
      </c>
      <c r="J27" s="230"/>
      <c r="K27" s="231"/>
    </row>
    <row r="28" spans="1:11" x14ac:dyDescent="0.25">
      <c r="A28" s="11" t="s">
        <v>62</v>
      </c>
      <c r="B28" s="6" t="s">
        <v>61</v>
      </c>
      <c r="C28" s="249">
        <v>65.75</v>
      </c>
      <c r="D28" s="250"/>
      <c r="E28" s="251"/>
      <c r="F28" s="6" t="s">
        <v>29</v>
      </c>
      <c r="G28" s="141" t="s">
        <v>30</v>
      </c>
      <c r="H28" s="84">
        <v>0</v>
      </c>
      <c r="I28" s="115">
        <f>H28*C28</f>
        <v>0</v>
      </c>
      <c r="J28" s="230"/>
      <c r="K28" s="231"/>
    </row>
    <row r="29" spans="1:11" x14ac:dyDescent="0.25">
      <c r="A29" s="11" t="s">
        <v>63</v>
      </c>
      <c r="B29" s="6" t="s">
        <v>61</v>
      </c>
      <c r="C29" s="258">
        <v>90.75</v>
      </c>
      <c r="D29" s="259"/>
      <c r="E29" s="260"/>
      <c r="F29" s="6" t="s">
        <v>29</v>
      </c>
      <c r="G29" s="141" t="s">
        <v>30</v>
      </c>
      <c r="H29" s="84">
        <v>0</v>
      </c>
      <c r="I29" s="115">
        <f>H29*C29</f>
        <v>0</v>
      </c>
      <c r="J29" s="230"/>
      <c r="K29" s="231"/>
    </row>
    <row r="31" spans="1:11" ht="33.6" customHeight="1" x14ac:dyDescent="0.25">
      <c r="A31" s="252" t="s">
        <v>64</v>
      </c>
      <c r="B31" s="253"/>
      <c r="C31" s="253"/>
      <c r="D31" s="253"/>
      <c r="E31" s="253"/>
      <c r="F31" s="253"/>
      <c r="G31" s="254"/>
    </row>
    <row r="32" spans="1:11" ht="37.9" customHeight="1" x14ac:dyDescent="0.25">
      <c r="A32" s="255" t="s">
        <v>65</v>
      </c>
      <c r="B32" s="256"/>
      <c r="C32" s="256"/>
      <c r="D32" s="256"/>
      <c r="E32" s="256"/>
      <c r="F32" s="256"/>
      <c r="G32" s="257"/>
    </row>
    <row r="161" spans="8:11" x14ac:dyDescent="0.25">
      <c r="H161" s="24"/>
      <c r="I161" s="18"/>
    </row>
    <row r="162" spans="8:11" x14ac:dyDescent="0.25">
      <c r="H162" s="24"/>
      <c r="I162" s="18"/>
    </row>
    <row r="163" spans="8:11" ht="28.15" customHeight="1" x14ac:dyDescent="0.25">
      <c r="H163" s="24"/>
      <c r="I163" s="25"/>
      <c r="J163" s="231"/>
      <c r="K163" s="231"/>
    </row>
    <row r="164" spans="8:11" ht="19.899999999999999" customHeight="1" x14ac:dyDescent="0.25">
      <c r="H164" s="24"/>
      <c r="I164" s="25"/>
      <c r="J164" s="231"/>
      <c r="K164" s="231"/>
    </row>
    <row r="165" spans="8:11" x14ac:dyDescent="0.25">
      <c r="H165" s="18"/>
      <c r="I165" s="18"/>
    </row>
    <row r="166" spans="8:11" x14ac:dyDescent="0.25">
      <c r="H166" s="18"/>
      <c r="I166" s="18"/>
    </row>
    <row r="167" spans="8:11" x14ac:dyDescent="0.25">
      <c r="H167" s="18"/>
      <c r="I167" s="18"/>
    </row>
    <row r="168" spans="8:11" x14ac:dyDescent="0.25">
      <c r="H168" s="18"/>
      <c r="I168" s="18"/>
    </row>
    <row r="169" spans="8:11" x14ac:dyDescent="0.25">
      <c r="H169" s="18"/>
      <c r="I169" s="18"/>
    </row>
    <row r="170" spans="8:11" x14ac:dyDescent="0.25">
      <c r="H170" s="18"/>
      <c r="I170" s="18"/>
    </row>
    <row r="171" spans="8:11" x14ac:dyDescent="0.25">
      <c r="H171" s="18"/>
      <c r="I171" s="18"/>
    </row>
    <row r="172" spans="8:11" x14ac:dyDescent="0.25">
      <c r="H172" s="18"/>
      <c r="I172" s="18"/>
    </row>
    <row r="173" spans="8:11" x14ac:dyDescent="0.25">
      <c r="H173" s="18"/>
      <c r="I173" s="18"/>
    </row>
    <row r="174" spans="8:11" x14ac:dyDescent="0.25">
      <c r="H174" s="18"/>
      <c r="I174" s="18"/>
    </row>
    <row r="175" spans="8:11" x14ac:dyDescent="0.25">
      <c r="H175" s="18"/>
      <c r="I175" s="18"/>
    </row>
    <row r="176" spans="8:11" x14ac:dyDescent="0.25">
      <c r="H176" s="18"/>
      <c r="I176" s="18"/>
    </row>
    <row r="177" s="18" customFormat="1" x14ac:dyDescent="0.25"/>
    <row r="178" s="18" customFormat="1" x14ac:dyDescent="0.25"/>
    <row r="179" s="18" customFormat="1" x14ac:dyDescent="0.25"/>
  </sheetData>
  <sheetProtection algorithmName="SHA-512" hashValue="4m49galsVao0dxF/FSMuUt5rDxPon3o/OFPjXNn0XZJ0CHLdcmkrH5EwSLQBfRK4qmWjQGLrRxZSPVOGVEbZLg==" saltValue="aWQz6x21ZR+f9Wcfnnixzg==" spinCount="100000" sheet="1" selectLockedCells="1"/>
  <protectedRanges>
    <protectedRange sqref="H1:H29" name="Range1"/>
  </protectedRanges>
  <mergeCells count="55">
    <mergeCell ref="A31:G31"/>
    <mergeCell ref="J163:K164"/>
    <mergeCell ref="A32:G32"/>
    <mergeCell ref="C27:E27"/>
    <mergeCell ref="J27:K27"/>
    <mergeCell ref="J28:K28"/>
    <mergeCell ref="C29:E29"/>
    <mergeCell ref="J29:K29"/>
    <mergeCell ref="C28:E28"/>
    <mergeCell ref="J24:K24"/>
    <mergeCell ref="C25:E25"/>
    <mergeCell ref="J25:K25"/>
    <mergeCell ref="C24:E24"/>
    <mergeCell ref="C26:E26"/>
    <mergeCell ref="J26:K26"/>
    <mergeCell ref="J23:K23"/>
    <mergeCell ref="C21:E21"/>
    <mergeCell ref="J21:K21"/>
    <mergeCell ref="C22:E22"/>
    <mergeCell ref="J22:K22"/>
    <mergeCell ref="C23:E23"/>
    <mergeCell ref="J17:K17"/>
    <mergeCell ref="J18:K18"/>
    <mergeCell ref="C19:E19"/>
    <mergeCell ref="J19:K19"/>
    <mergeCell ref="C20:E20"/>
    <mergeCell ref="J20:K20"/>
    <mergeCell ref="C18:E18"/>
    <mergeCell ref="C17:E17"/>
    <mergeCell ref="J14:K14"/>
    <mergeCell ref="C15:E15"/>
    <mergeCell ref="J15:K15"/>
    <mergeCell ref="C16:E16"/>
    <mergeCell ref="J16:K16"/>
    <mergeCell ref="C14:E14"/>
    <mergeCell ref="J11:K11"/>
    <mergeCell ref="C12:E12"/>
    <mergeCell ref="J12:K12"/>
    <mergeCell ref="C13:E13"/>
    <mergeCell ref="J13:K13"/>
    <mergeCell ref="C11:E11"/>
    <mergeCell ref="A1:G1"/>
    <mergeCell ref="C7:E7"/>
    <mergeCell ref="J7:K7"/>
    <mergeCell ref="C4:E4"/>
    <mergeCell ref="C6:E6"/>
    <mergeCell ref="J6:K6"/>
    <mergeCell ref="C3:E3"/>
    <mergeCell ref="C5:E5"/>
    <mergeCell ref="J8:K8"/>
    <mergeCell ref="C9:E9"/>
    <mergeCell ref="J9:K9"/>
    <mergeCell ref="C10:E10"/>
    <mergeCell ref="J10:K10"/>
    <mergeCell ref="C8:E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7F61A-EF08-4247-8BDC-A22E156422FE}">
  <dimension ref="A1:M127"/>
  <sheetViews>
    <sheetView workbookViewId="0">
      <selection activeCell="G5" sqref="G5"/>
    </sheetView>
  </sheetViews>
  <sheetFormatPr defaultRowHeight="15" x14ac:dyDescent="0.25"/>
  <cols>
    <col min="1" max="1" width="38" style="18" customWidth="1"/>
    <col min="2" max="6" width="8.85546875" style="18"/>
    <col min="7" max="7" width="8.85546875" style="136"/>
    <col min="8" max="8" width="13.42578125" style="18" customWidth="1"/>
    <col min="13" max="13" width="12.85546875" customWidth="1"/>
  </cols>
  <sheetData>
    <row r="1" spans="1:13" x14ac:dyDescent="0.25">
      <c r="A1" s="274" t="s">
        <v>66</v>
      </c>
      <c r="B1" s="275"/>
      <c r="C1" s="275"/>
      <c r="D1" s="275"/>
      <c r="E1" s="275"/>
      <c r="F1" s="275"/>
      <c r="G1" s="134"/>
      <c r="H1" s="22"/>
    </row>
    <row r="2" spans="1:13" ht="19.899999999999999" customHeight="1" x14ac:dyDescent="0.25">
      <c r="A2" s="276" t="s">
        <v>67</v>
      </c>
      <c r="B2" s="277"/>
      <c r="C2" s="277"/>
      <c r="D2" s="277"/>
      <c r="E2" s="277"/>
      <c r="F2" s="277"/>
      <c r="G2" s="134"/>
      <c r="H2" s="22"/>
    </row>
    <row r="3" spans="1:13" ht="28.15" customHeight="1" x14ac:dyDescent="0.25">
      <c r="A3" s="278" t="s">
        <v>68</v>
      </c>
      <c r="B3" s="279"/>
      <c r="C3" s="279"/>
      <c r="D3" s="279"/>
      <c r="E3" s="279"/>
      <c r="F3" s="279"/>
      <c r="G3" s="134"/>
      <c r="H3" s="22"/>
    </row>
    <row r="4" spans="1:13" ht="33.75" x14ac:dyDescent="0.25">
      <c r="A4" s="112" t="s">
        <v>14</v>
      </c>
      <c r="B4" s="112" t="s">
        <v>15</v>
      </c>
      <c r="C4" s="112" t="s">
        <v>16</v>
      </c>
      <c r="D4" s="112" t="s">
        <v>17</v>
      </c>
      <c r="E4" s="112" t="s">
        <v>18</v>
      </c>
      <c r="F4" s="111" t="s">
        <v>20</v>
      </c>
      <c r="G4" s="128" t="s">
        <v>21</v>
      </c>
      <c r="H4" s="16" t="s">
        <v>22</v>
      </c>
    </row>
    <row r="5" spans="1:13" ht="30" x14ac:dyDescent="0.25">
      <c r="A5" s="129" t="s">
        <v>69</v>
      </c>
      <c r="B5" s="51" t="s">
        <v>28</v>
      </c>
      <c r="C5" s="261">
        <v>11.25</v>
      </c>
      <c r="D5" s="262"/>
      <c r="E5" s="264"/>
      <c r="F5" s="181" t="s">
        <v>30</v>
      </c>
      <c r="G5" s="84">
        <v>0</v>
      </c>
      <c r="H5" s="115">
        <f t="shared" ref="H5:H33" si="0">G5*C5</f>
        <v>0</v>
      </c>
    </row>
    <row r="6" spans="1:13" ht="30" x14ac:dyDescent="0.25">
      <c r="A6" s="129" t="s">
        <v>70</v>
      </c>
      <c r="B6" s="51" t="s">
        <v>28</v>
      </c>
      <c r="C6" s="261">
        <v>12</v>
      </c>
      <c r="D6" s="262"/>
      <c r="E6" s="264"/>
      <c r="F6" s="181" t="s">
        <v>30</v>
      </c>
      <c r="G6" s="84">
        <v>0</v>
      </c>
      <c r="H6" s="115">
        <f t="shared" si="0"/>
        <v>0</v>
      </c>
    </row>
    <row r="7" spans="1:13" ht="30" x14ac:dyDescent="0.25">
      <c r="A7" s="129" t="s">
        <v>71</v>
      </c>
      <c r="B7" s="51" t="s">
        <v>28</v>
      </c>
      <c r="C7" s="261">
        <v>16.25</v>
      </c>
      <c r="D7" s="262"/>
      <c r="E7" s="264"/>
      <c r="F7" s="181" t="s">
        <v>30</v>
      </c>
      <c r="G7" s="84">
        <v>0</v>
      </c>
      <c r="H7" s="115">
        <f t="shared" si="0"/>
        <v>0</v>
      </c>
    </row>
    <row r="8" spans="1:13" ht="30" x14ac:dyDescent="0.25">
      <c r="A8" s="129" t="s">
        <v>72</v>
      </c>
      <c r="B8" s="51" t="s">
        <v>28</v>
      </c>
      <c r="C8" s="261">
        <v>41.75</v>
      </c>
      <c r="D8" s="262"/>
      <c r="E8" s="264"/>
      <c r="F8" s="181" t="s">
        <v>30</v>
      </c>
      <c r="G8" s="84">
        <v>0</v>
      </c>
      <c r="H8" s="115">
        <f t="shared" si="0"/>
        <v>0</v>
      </c>
    </row>
    <row r="9" spans="1:13" ht="30" x14ac:dyDescent="0.25">
      <c r="A9" s="129" t="s">
        <v>73</v>
      </c>
      <c r="B9" s="51" t="s">
        <v>28</v>
      </c>
      <c r="C9" s="261">
        <v>56.75</v>
      </c>
      <c r="D9" s="262"/>
      <c r="E9" s="264"/>
      <c r="F9" s="181" t="s">
        <v>30</v>
      </c>
      <c r="G9" s="84">
        <v>0</v>
      </c>
      <c r="H9" s="115">
        <f t="shared" si="0"/>
        <v>0</v>
      </c>
      <c r="J9" s="130"/>
      <c r="M9" s="131"/>
    </row>
    <row r="10" spans="1:13" ht="30" x14ac:dyDescent="0.25">
      <c r="A10" s="129" t="s">
        <v>74</v>
      </c>
      <c r="B10" s="51" t="s">
        <v>28</v>
      </c>
      <c r="C10" s="261">
        <v>71.5</v>
      </c>
      <c r="D10" s="262"/>
      <c r="E10" s="264"/>
      <c r="F10" s="181" t="s">
        <v>30</v>
      </c>
      <c r="G10" s="84">
        <v>0</v>
      </c>
      <c r="H10" s="115">
        <f t="shared" si="0"/>
        <v>0</v>
      </c>
    </row>
    <row r="11" spans="1:13" ht="30" x14ac:dyDescent="0.3">
      <c r="A11" s="129" t="s">
        <v>75</v>
      </c>
      <c r="B11" s="51" t="s">
        <v>28</v>
      </c>
      <c r="C11" s="261">
        <v>119</v>
      </c>
      <c r="D11" s="262"/>
      <c r="E11" s="264"/>
      <c r="F11" s="181" t="s">
        <v>30</v>
      </c>
      <c r="G11" s="84">
        <v>0</v>
      </c>
      <c r="H11" s="115">
        <f t="shared" si="0"/>
        <v>0</v>
      </c>
      <c r="L11" s="132"/>
      <c r="M11" s="126"/>
    </row>
    <row r="12" spans="1:13" ht="30" x14ac:dyDescent="0.25">
      <c r="A12" s="129" t="s">
        <v>76</v>
      </c>
      <c r="B12" s="51" t="s">
        <v>28</v>
      </c>
      <c r="C12" s="261">
        <v>239</v>
      </c>
      <c r="D12" s="262"/>
      <c r="E12" s="264"/>
      <c r="F12" s="181" t="s">
        <v>30</v>
      </c>
      <c r="G12" s="84">
        <v>0</v>
      </c>
      <c r="H12" s="115">
        <f t="shared" si="0"/>
        <v>0</v>
      </c>
    </row>
    <row r="13" spans="1:13" ht="30" x14ac:dyDescent="0.3">
      <c r="A13" s="129" t="s">
        <v>77</v>
      </c>
      <c r="B13" s="51" t="s">
        <v>28</v>
      </c>
      <c r="C13" s="261">
        <v>9.75</v>
      </c>
      <c r="D13" s="262"/>
      <c r="E13" s="264"/>
      <c r="F13" s="181" t="s">
        <v>30</v>
      </c>
      <c r="G13" s="84">
        <v>0</v>
      </c>
      <c r="H13" s="115">
        <f t="shared" si="0"/>
        <v>0</v>
      </c>
      <c r="L13" s="132"/>
      <c r="M13" s="126"/>
    </row>
    <row r="14" spans="1:13" x14ac:dyDescent="0.25">
      <c r="A14" s="129" t="s">
        <v>78</v>
      </c>
      <c r="B14" s="51" t="s">
        <v>28</v>
      </c>
      <c r="C14" s="261">
        <v>20</v>
      </c>
      <c r="D14" s="262"/>
      <c r="E14" s="264"/>
      <c r="F14" s="181" t="s">
        <v>30</v>
      </c>
      <c r="G14" s="84">
        <v>0</v>
      </c>
      <c r="H14" s="115">
        <f t="shared" si="0"/>
        <v>0</v>
      </c>
    </row>
    <row r="15" spans="1:13" x14ac:dyDescent="0.25">
      <c r="A15" s="129" t="s">
        <v>79</v>
      </c>
      <c r="B15" s="51" t="s">
        <v>28</v>
      </c>
      <c r="C15" s="261">
        <v>56.25</v>
      </c>
      <c r="D15" s="262"/>
      <c r="E15" s="264"/>
      <c r="F15" s="181" t="s">
        <v>30</v>
      </c>
      <c r="G15" s="84">
        <v>0</v>
      </c>
      <c r="H15" s="115">
        <f t="shared" si="0"/>
        <v>0</v>
      </c>
    </row>
    <row r="16" spans="1:13" x14ac:dyDescent="0.25">
      <c r="A16" s="129" t="s">
        <v>80</v>
      </c>
      <c r="B16" s="51" t="s">
        <v>28</v>
      </c>
      <c r="C16" s="261">
        <v>126.75</v>
      </c>
      <c r="D16" s="262"/>
      <c r="E16" s="264"/>
      <c r="F16" s="181" t="s">
        <v>30</v>
      </c>
      <c r="G16" s="84">
        <v>0</v>
      </c>
      <c r="H16" s="115">
        <f t="shared" si="0"/>
        <v>0</v>
      </c>
    </row>
    <row r="17" spans="1:8" ht="30" x14ac:dyDescent="0.25">
      <c r="A17" s="129" t="s">
        <v>81</v>
      </c>
      <c r="B17" s="51" t="s">
        <v>28</v>
      </c>
      <c r="C17" s="261">
        <v>539.75</v>
      </c>
      <c r="D17" s="262"/>
      <c r="E17" s="264"/>
      <c r="F17" s="181" t="s">
        <v>30</v>
      </c>
      <c r="G17" s="84">
        <v>0</v>
      </c>
      <c r="H17" s="115">
        <f t="shared" si="0"/>
        <v>0</v>
      </c>
    </row>
    <row r="18" spans="1:8" ht="30" x14ac:dyDescent="0.25">
      <c r="A18" s="129" t="s">
        <v>82</v>
      </c>
      <c r="B18" s="51" t="s">
        <v>28</v>
      </c>
      <c r="C18" s="261">
        <v>811.25</v>
      </c>
      <c r="D18" s="262"/>
      <c r="E18" s="264"/>
      <c r="F18" s="181" t="s">
        <v>30</v>
      </c>
      <c r="G18" s="84">
        <v>0</v>
      </c>
      <c r="H18" s="115">
        <f t="shared" si="0"/>
        <v>0</v>
      </c>
    </row>
    <row r="19" spans="1:8" x14ac:dyDescent="0.25">
      <c r="A19" s="129" t="s">
        <v>83</v>
      </c>
      <c r="B19" s="51" t="s">
        <v>28</v>
      </c>
      <c r="C19" s="261">
        <v>240.75</v>
      </c>
      <c r="D19" s="262"/>
      <c r="E19" s="264"/>
      <c r="F19" s="181" t="s">
        <v>30</v>
      </c>
      <c r="G19" s="84">
        <v>0</v>
      </c>
      <c r="H19" s="115">
        <f t="shared" si="0"/>
        <v>0</v>
      </c>
    </row>
    <row r="20" spans="1:8" x14ac:dyDescent="0.25">
      <c r="A20" s="129" t="s">
        <v>84</v>
      </c>
      <c r="B20" s="51" t="s">
        <v>28</v>
      </c>
      <c r="C20" s="261">
        <v>716.25</v>
      </c>
      <c r="D20" s="262"/>
      <c r="E20" s="264"/>
      <c r="F20" s="181" t="s">
        <v>30</v>
      </c>
      <c r="G20" s="84">
        <v>0</v>
      </c>
      <c r="H20" s="115">
        <f t="shared" si="0"/>
        <v>0</v>
      </c>
    </row>
    <row r="21" spans="1:8" x14ac:dyDescent="0.25">
      <c r="A21" s="129" t="s">
        <v>85</v>
      </c>
      <c r="B21" s="51" t="s">
        <v>28</v>
      </c>
      <c r="C21" s="261">
        <v>172</v>
      </c>
      <c r="D21" s="262"/>
      <c r="E21" s="264"/>
      <c r="F21" s="181" t="s">
        <v>30</v>
      </c>
      <c r="G21" s="84">
        <v>0</v>
      </c>
      <c r="H21" s="115">
        <f t="shared" si="0"/>
        <v>0</v>
      </c>
    </row>
    <row r="22" spans="1:8" ht="60" x14ac:dyDescent="0.25">
      <c r="A22" s="129" t="s">
        <v>86</v>
      </c>
      <c r="B22" s="51" t="s">
        <v>41</v>
      </c>
      <c r="C22" s="261">
        <v>48</v>
      </c>
      <c r="D22" s="262"/>
      <c r="E22" s="264"/>
      <c r="F22" s="181" t="s">
        <v>30</v>
      </c>
      <c r="G22" s="84">
        <v>0</v>
      </c>
      <c r="H22" s="115">
        <f t="shared" si="0"/>
        <v>0</v>
      </c>
    </row>
    <row r="23" spans="1:8" ht="60" x14ac:dyDescent="0.25">
      <c r="A23" s="129" t="s">
        <v>87</v>
      </c>
      <c r="B23" s="51" t="s">
        <v>41</v>
      </c>
      <c r="C23" s="261">
        <v>50.75</v>
      </c>
      <c r="D23" s="262"/>
      <c r="E23" s="264"/>
      <c r="F23" s="181" t="s">
        <v>30</v>
      </c>
      <c r="G23" s="84">
        <v>0</v>
      </c>
      <c r="H23" s="115">
        <f t="shared" si="0"/>
        <v>0</v>
      </c>
    </row>
    <row r="24" spans="1:8" ht="60" x14ac:dyDescent="0.25">
      <c r="A24" s="129" t="s">
        <v>88</v>
      </c>
      <c r="B24" s="51" t="s">
        <v>41</v>
      </c>
      <c r="C24" s="261">
        <v>58.5</v>
      </c>
      <c r="D24" s="262"/>
      <c r="E24" s="264"/>
      <c r="F24" s="181" t="s">
        <v>30</v>
      </c>
      <c r="G24" s="84">
        <v>0</v>
      </c>
      <c r="H24" s="115">
        <f t="shared" si="0"/>
        <v>0</v>
      </c>
    </row>
    <row r="25" spans="1:8" ht="60" x14ac:dyDescent="0.25">
      <c r="A25" s="129" t="s">
        <v>89</v>
      </c>
      <c r="B25" s="51" t="s">
        <v>41</v>
      </c>
      <c r="C25" s="261">
        <v>60</v>
      </c>
      <c r="D25" s="262"/>
      <c r="E25" s="264"/>
      <c r="F25" s="181" t="s">
        <v>30</v>
      </c>
      <c r="G25" s="84">
        <v>0</v>
      </c>
      <c r="H25" s="115">
        <f t="shared" si="0"/>
        <v>0</v>
      </c>
    </row>
    <row r="26" spans="1:8" ht="60" x14ac:dyDescent="0.25">
      <c r="A26" s="129" t="s">
        <v>90</v>
      </c>
      <c r="B26" s="51" t="s">
        <v>41</v>
      </c>
      <c r="C26" s="261">
        <v>68.75</v>
      </c>
      <c r="D26" s="262"/>
      <c r="E26" s="264"/>
      <c r="F26" s="181" t="s">
        <v>30</v>
      </c>
      <c r="G26" s="84">
        <v>0</v>
      </c>
      <c r="H26" s="115">
        <f t="shared" si="0"/>
        <v>0</v>
      </c>
    </row>
    <row r="27" spans="1:8" ht="33" customHeight="1" x14ac:dyDescent="0.25">
      <c r="A27" s="129" t="s">
        <v>91</v>
      </c>
      <c r="B27" s="51" t="s">
        <v>41</v>
      </c>
      <c r="C27" s="261">
        <v>74.75</v>
      </c>
      <c r="D27" s="262"/>
      <c r="E27" s="264"/>
      <c r="F27" s="181" t="s">
        <v>30</v>
      </c>
      <c r="G27" s="84">
        <v>0</v>
      </c>
      <c r="H27" s="115">
        <f t="shared" si="0"/>
        <v>0</v>
      </c>
    </row>
    <row r="28" spans="1:8" ht="39" customHeight="1" x14ac:dyDescent="0.25">
      <c r="A28" s="129" t="s">
        <v>92</v>
      </c>
      <c r="B28" s="51" t="s">
        <v>41</v>
      </c>
      <c r="C28" s="261">
        <v>134.25</v>
      </c>
      <c r="D28" s="262"/>
      <c r="E28" s="264"/>
      <c r="F28" s="181" t="s">
        <v>30</v>
      </c>
      <c r="G28" s="84">
        <v>0</v>
      </c>
      <c r="H28" s="115">
        <f t="shared" si="0"/>
        <v>0</v>
      </c>
    </row>
    <row r="29" spans="1:8" ht="39" customHeight="1" x14ac:dyDescent="0.25">
      <c r="A29" s="129" t="s">
        <v>93</v>
      </c>
      <c r="B29" s="51" t="s">
        <v>41</v>
      </c>
      <c r="C29" s="261">
        <v>198</v>
      </c>
      <c r="D29" s="262"/>
      <c r="E29" s="264"/>
      <c r="F29" s="181" t="s">
        <v>30</v>
      </c>
      <c r="G29" s="84">
        <v>0</v>
      </c>
      <c r="H29" s="115">
        <f t="shared" si="0"/>
        <v>0</v>
      </c>
    </row>
    <row r="30" spans="1:8" ht="60" x14ac:dyDescent="0.25">
      <c r="A30" s="129" t="s">
        <v>94</v>
      </c>
      <c r="B30" s="51" t="s">
        <v>41</v>
      </c>
      <c r="C30" s="261">
        <v>251.25</v>
      </c>
      <c r="D30" s="262"/>
      <c r="E30" s="264"/>
      <c r="F30" s="181" t="s">
        <v>30</v>
      </c>
      <c r="G30" s="84">
        <v>0</v>
      </c>
      <c r="H30" s="115">
        <f t="shared" si="0"/>
        <v>0</v>
      </c>
    </row>
    <row r="31" spans="1:8" ht="45" x14ac:dyDescent="0.25">
      <c r="A31" s="60" t="s">
        <v>95</v>
      </c>
      <c r="B31" s="194" t="s">
        <v>41</v>
      </c>
      <c r="C31" s="271">
        <v>50.5</v>
      </c>
      <c r="D31" s="272"/>
      <c r="E31" s="273"/>
      <c r="F31" s="181" t="s">
        <v>30</v>
      </c>
      <c r="G31" s="84">
        <v>0</v>
      </c>
      <c r="H31" s="115">
        <f t="shared" si="0"/>
        <v>0</v>
      </c>
    </row>
    <row r="32" spans="1:8" ht="45" x14ac:dyDescent="0.25">
      <c r="A32" s="60" t="s">
        <v>96</v>
      </c>
      <c r="B32" s="194" t="s">
        <v>41</v>
      </c>
      <c r="C32" s="271">
        <v>52.75</v>
      </c>
      <c r="D32" s="272"/>
      <c r="E32" s="273"/>
      <c r="F32" s="181" t="s">
        <v>30</v>
      </c>
      <c r="G32" s="84">
        <v>0</v>
      </c>
      <c r="H32" s="115">
        <f t="shared" si="0"/>
        <v>0</v>
      </c>
    </row>
    <row r="33" spans="1:8" ht="45" x14ac:dyDescent="0.25">
      <c r="A33" s="60" t="s">
        <v>97</v>
      </c>
      <c r="B33" s="194" t="s">
        <v>41</v>
      </c>
      <c r="C33" s="271">
        <v>54.5</v>
      </c>
      <c r="D33" s="272"/>
      <c r="E33" s="273"/>
      <c r="F33" s="181" t="s">
        <v>30</v>
      </c>
      <c r="G33" s="84">
        <v>0</v>
      </c>
      <c r="H33" s="115">
        <f t="shared" si="0"/>
        <v>0</v>
      </c>
    </row>
    <row r="34" spans="1:8" ht="45" x14ac:dyDescent="0.25">
      <c r="A34" s="60" t="s">
        <v>98</v>
      </c>
      <c r="B34" s="194" t="s">
        <v>41</v>
      </c>
      <c r="C34" s="271">
        <v>63</v>
      </c>
      <c r="D34" s="272"/>
      <c r="E34" s="273"/>
      <c r="F34" s="181" t="s">
        <v>30</v>
      </c>
      <c r="G34" s="84">
        <v>0</v>
      </c>
      <c r="H34" s="115">
        <f t="shared" ref="H34:H55" si="1">G34*C34</f>
        <v>0</v>
      </c>
    </row>
    <row r="35" spans="1:8" ht="45" x14ac:dyDescent="0.25">
      <c r="A35" s="60" t="s">
        <v>99</v>
      </c>
      <c r="B35" s="194" t="s">
        <v>41</v>
      </c>
      <c r="C35" s="271">
        <v>68.75</v>
      </c>
      <c r="D35" s="272"/>
      <c r="E35" s="273"/>
      <c r="F35" s="181" t="s">
        <v>30</v>
      </c>
      <c r="G35" s="84">
        <v>0</v>
      </c>
      <c r="H35" s="115">
        <f t="shared" si="1"/>
        <v>0</v>
      </c>
    </row>
    <row r="36" spans="1:8" ht="45" x14ac:dyDescent="0.25">
      <c r="A36" s="60" t="s">
        <v>100</v>
      </c>
      <c r="B36" s="194" t="s">
        <v>41</v>
      </c>
      <c r="C36" s="271">
        <v>70.75</v>
      </c>
      <c r="D36" s="272"/>
      <c r="E36" s="273"/>
      <c r="F36" s="181" t="s">
        <v>30</v>
      </c>
      <c r="G36" s="84">
        <v>0</v>
      </c>
      <c r="H36" s="115">
        <f t="shared" si="1"/>
        <v>0</v>
      </c>
    </row>
    <row r="37" spans="1:8" ht="45" x14ac:dyDescent="0.25">
      <c r="A37" s="60" t="s">
        <v>101</v>
      </c>
      <c r="B37" s="194" t="s">
        <v>41</v>
      </c>
      <c r="C37" s="271">
        <v>83.5</v>
      </c>
      <c r="D37" s="272"/>
      <c r="E37" s="273"/>
      <c r="F37" s="181" t="s">
        <v>30</v>
      </c>
      <c r="G37" s="84">
        <v>0</v>
      </c>
      <c r="H37" s="115">
        <f t="shared" si="1"/>
        <v>0</v>
      </c>
    </row>
    <row r="38" spans="1:8" ht="45" x14ac:dyDescent="0.25">
      <c r="A38" s="60" t="s">
        <v>102</v>
      </c>
      <c r="B38" s="194" t="s">
        <v>41</v>
      </c>
      <c r="C38" s="271">
        <v>96.25</v>
      </c>
      <c r="D38" s="272"/>
      <c r="E38" s="273"/>
      <c r="F38" s="181" t="s">
        <v>30</v>
      </c>
      <c r="G38" s="84">
        <v>0</v>
      </c>
      <c r="H38" s="115">
        <f t="shared" si="1"/>
        <v>0</v>
      </c>
    </row>
    <row r="39" spans="1:8" ht="30" x14ac:dyDescent="0.25">
      <c r="A39" s="60" t="s">
        <v>103</v>
      </c>
      <c r="B39" s="194" t="s">
        <v>41</v>
      </c>
      <c r="C39" s="271">
        <v>104.5</v>
      </c>
      <c r="D39" s="272"/>
      <c r="E39" s="273"/>
      <c r="F39" s="181" t="s">
        <v>30</v>
      </c>
      <c r="G39" s="84">
        <v>0</v>
      </c>
      <c r="H39" s="115">
        <f t="shared" si="1"/>
        <v>0</v>
      </c>
    </row>
    <row r="40" spans="1:8" ht="45" x14ac:dyDescent="0.25">
      <c r="A40" s="60" t="s">
        <v>104</v>
      </c>
      <c r="B40" s="194" t="s">
        <v>41</v>
      </c>
      <c r="C40" s="271">
        <v>112.75</v>
      </c>
      <c r="D40" s="272"/>
      <c r="E40" s="273"/>
      <c r="F40" s="181" t="s">
        <v>30</v>
      </c>
      <c r="G40" s="84">
        <v>0</v>
      </c>
      <c r="H40" s="115">
        <f>G40*C40</f>
        <v>0</v>
      </c>
    </row>
    <row r="41" spans="1:8" ht="29.45" customHeight="1" x14ac:dyDescent="0.25">
      <c r="A41" s="60" t="s">
        <v>105</v>
      </c>
      <c r="B41" s="194" t="s">
        <v>41</v>
      </c>
      <c r="C41" s="271">
        <v>164.75</v>
      </c>
      <c r="D41" s="272"/>
      <c r="E41" s="273"/>
      <c r="F41" s="181" t="s">
        <v>30</v>
      </c>
      <c r="G41" s="84">
        <v>0</v>
      </c>
      <c r="H41" s="115">
        <f t="shared" si="1"/>
        <v>0</v>
      </c>
    </row>
    <row r="42" spans="1:8" ht="29.45" customHeight="1" x14ac:dyDescent="0.25">
      <c r="A42" s="60" t="s">
        <v>106</v>
      </c>
      <c r="B42" s="194" t="s">
        <v>41</v>
      </c>
      <c r="C42" s="271">
        <v>187.75</v>
      </c>
      <c r="D42" s="272"/>
      <c r="E42" s="273"/>
      <c r="F42" s="181" t="s">
        <v>30</v>
      </c>
      <c r="G42" s="84">
        <v>0</v>
      </c>
      <c r="H42" s="115">
        <f t="shared" si="1"/>
        <v>0</v>
      </c>
    </row>
    <row r="43" spans="1:8" ht="45" x14ac:dyDescent="0.25">
      <c r="A43" s="60" t="s">
        <v>107</v>
      </c>
      <c r="B43" s="194" t="s">
        <v>41</v>
      </c>
      <c r="C43" s="271">
        <v>210.5</v>
      </c>
      <c r="D43" s="272"/>
      <c r="E43" s="273"/>
      <c r="F43" s="181" t="s">
        <v>30</v>
      </c>
      <c r="G43" s="84">
        <v>0</v>
      </c>
      <c r="H43" s="115">
        <f t="shared" si="1"/>
        <v>0</v>
      </c>
    </row>
    <row r="44" spans="1:8" ht="30" customHeight="1" x14ac:dyDescent="0.25">
      <c r="A44" s="60" t="s">
        <v>108</v>
      </c>
      <c r="B44" s="194" t="s">
        <v>41</v>
      </c>
      <c r="C44" s="271">
        <v>265.5</v>
      </c>
      <c r="D44" s="272"/>
      <c r="E44" s="273"/>
      <c r="F44" s="181" t="s">
        <v>30</v>
      </c>
      <c r="G44" s="84">
        <v>0</v>
      </c>
      <c r="H44" s="115">
        <f t="shared" si="1"/>
        <v>0</v>
      </c>
    </row>
    <row r="45" spans="1:8" ht="45" x14ac:dyDescent="0.25">
      <c r="A45" s="60" t="s">
        <v>109</v>
      </c>
      <c r="B45" s="194" t="s">
        <v>41</v>
      </c>
      <c r="C45" s="271">
        <v>289</v>
      </c>
      <c r="D45" s="272"/>
      <c r="E45" s="273"/>
      <c r="F45" s="181" t="s">
        <v>30</v>
      </c>
      <c r="G45" s="84">
        <v>0</v>
      </c>
      <c r="H45" s="115">
        <f t="shared" si="1"/>
        <v>0</v>
      </c>
    </row>
    <row r="46" spans="1:8" ht="45" x14ac:dyDescent="0.25">
      <c r="A46" s="60" t="s">
        <v>110</v>
      </c>
      <c r="B46" s="194" t="s">
        <v>41</v>
      </c>
      <c r="C46" s="271">
        <v>314</v>
      </c>
      <c r="D46" s="272"/>
      <c r="E46" s="273"/>
      <c r="F46" s="181" t="s">
        <v>30</v>
      </c>
      <c r="G46" s="84">
        <v>0</v>
      </c>
      <c r="H46" s="115">
        <f t="shared" si="1"/>
        <v>0</v>
      </c>
    </row>
    <row r="47" spans="1:8" ht="45" x14ac:dyDescent="0.25">
      <c r="A47" s="60" t="s">
        <v>111</v>
      </c>
      <c r="B47" s="194" t="s">
        <v>41</v>
      </c>
      <c r="C47" s="271">
        <v>341</v>
      </c>
      <c r="D47" s="272"/>
      <c r="E47" s="273"/>
      <c r="F47" s="181" t="s">
        <v>30</v>
      </c>
      <c r="G47" s="84">
        <v>0</v>
      </c>
      <c r="H47" s="115">
        <f t="shared" si="1"/>
        <v>0</v>
      </c>
    </row>
    <row r="48" spans="1:8" ht="45" x14ac:dyDescent="0.25">
      <c r="A48" s="129" t="s">
        <v>112</v>
      </c>
      <c r="B48" s="51" t="s">
        <v>41</v>
      </c>
      <c r="C48" s="261">
        <v>48.75</v>
      </c>
      <c r="D48" s="262"/>
      <c r="E48" s="264"/>
      <c r="F48" s="181" t="s">
        <v>30</v>
      </c>
      <c r="G48" s="84">
        <v>0</v>
      </c>
      <c r="H48" s="115">
        <f t="shared" si="1"/>
        <v>0</v>
      </c>
    </row>
    <row r="49" spans="1:8" ht="45" x14ac:dyDescent="0.25">
      <c r="A49" s="129" t="s">
        <v>113</v>
      </c>
      <c r="B49" s="51" t="s">
        <v>41</v>
      </c>
      <c r="C49" s="261">
        <v>50.5</v>
      </c>
      <c r="D49" s="262"/>
      <c r="E49" s="264"/>
      <c r="F49" s="181" t="s">
        <v>30</v>
      </c>
      <c r="G49" s="84">
        <v>0</v>
      </c>
      <c r="H49" s="115">
        <f t="shared" si="1"/>
        <v>0</v>
      </c>
    </row>
    <row r="50" spans="1:8" ht="45" x14ac:dyDescent="0.25">
      <c r="A50" s="129" t="s">
        <v>114</v>
      </c>
      <c r="B50" s="51" t="s">
        <v>41</v>
      </c>
      <c r="C50" s="261">
        <v>67.5</v>
      </c>
      <c r="D50" s="262"/>
      <c r="E50" s="264"/>
      <c r="F50" s="181" t="s">
        <v>30</v>
      </c>
      <c r="G50" s="84">
        <v>0</v>
      </c>
      <c r="H50" s="115">
        <f t="shared" si="1"/>
        <v>0</v>
      </c>
    </row>
    <row r="51" spans="1:8" ht="45" x14ac:dyDescent="0.25">
      <c r="A51" s="129" t="s">
        <v>115</v>
      </c>
      <c r="B51" s="51" t="s">
        <v>41</v>
      </c>
      <c r="C51" s="261">
        <v>77</v>
      </c>
      <c r="D51" s="262"/>
      <c r="E51" s="264"/>
      <c r="F51" s="181" t="s">
        <v>30</v>
      </c>
      <c r="G51" s="84">
        <v>0</v>
      </c>
      <c r="H51" s="115">
        <f t="shared" si="1"/>
        <v>0</v>
      </c>
    </row>
    <row r="52" spans="1:8" ht="45" x14ac:dyDescent="0.25">
      <c r="A52" s="129" t="s">
        <v>116</v>
      </c>
      <c r="B52" s="51" t="s">
        <v>41</v>
      </c>
      <c r="C52" s="261">
        <v>83</v>
      </c>
      <c r="D52" s="262"/>
      <c r="E52" s="264"/>
      <c r="F52" s="181" t="s">
        <v>30</v>
      </c>
      <c r="G52" s="84">
        <v>0</v>
      </c>
      <c r="H52" s="115">
        <f t="shared" si="1"/>
        <v>0</v>
      </c>
    </row>
    <row r="53" spans="1:8" ht="26.45" customHeight="1" x14ac:dyDescent="0.25">
      <c r="A53" s="129" t="s">
        <v>117</v>
      </c>
      <c r="B53" s="51" t="s">
        <v>41</v>
      </c>
      <c r="C53" s="261">
        <v>68.75</v>
      </c>
      <c r="D53" s="262"/>
      <c r="E53" s="264"/>
      <c r="F53" s="181" t="s">
        <v>30</v>
      </c>
      <c r="G53" s="84">
        <v>0</v>
      </c>
      <c r="H53" s="115">
        <f t="shared" si="1"/>
        <v>0</v>
      </c>
    </row>
    <row r="54" spans="1:8" ht="45" x14ac:dyDescent="0.25">
      <c r="A54" s="129" t="s">
        <v>118</v>
      </c>
      <c r="B54" s="51" t="s">
        <v>41</v>
      </c>
      <c r="C54" s="261">
        <v>88.75</v>
      </c>
      <c r="D54" s="262"/>
      <c r="E54" s="264"/>
      <c r="F54" s="181" t="s">
        <v>30</v>
      </c>
      <c r="G54" s="84">
        <v>0</v>
      </c>
      <c r="H54" s="115">
        <f t="shared" si="1"/>
        <v>0</v>
      </c>
    </row>
    <row r="55" spans="1:8" ht="45" x14ac:dyDescent="0.25">
      <c r="A55" s="129" t="s">
        <v>119</v>
      </c>
      <c r="B55" s="51" t="s">
        <v>41</v>
      </c>
      <c r="C55" s="265">
        <v>79</v>
      </c>
      <c r="D55" s="266"/>
      <c r="E55" s="267"/>
      <c r="F55" s="181" t="s">
        <v>30</v>
      </c>
      <c r="G55" s="84">
        <v>0</v>
      </c>
      <c r="H55" s="115">
        <f t="shared" si="1"/>
        <v>0</v>
      </c>
    </row>
    <row r="56" spans="1:8" ht="45" x14ac:dyDescent="0.25">
      <c r="A56" s="129" t="s">
        <v>120</v>
      </c>
      <c r="B56" s="51" t="s">
        <v>41</v>
      </c>
      <c r="C56" s="268">
        <v>104.75</v>
      </c>
      <c r="D56" s="269"/>
      <c r="E56" s="270"/>
      <c r="F56" s="181" t="s">
        <v>30</v>
      </c>
      <c r="G56" s="84">
        <v>0</v>
      </c>
      <c r="H56" s="115">
        <f t="shared" ref="H56:H76" si="2">G56*C56</f>
        <v>0</v>
      </c>
    </row>
    <row r="57" spans="1:8" ht="45" x14ac:dyDescent="0.25">
      <c r="A57" s="129" t="s">
        <v>121</v>
      </c>
      <c r="B57" s="51" t="s">
        <v>41</v>
      </c>
      <c r="C57" s="261">
        <v>111</v>
      </c>
      <c r="D57" s="262"/>
      <c r="E57" s="264"/>
      <c r="F57" s="181" t="s">
        <v>30</v>
      </c>
      <c r="G57" s="84">
        <v>0</v>
      </c>
      <c r="H57" s="115">
        <f t="shared" si="2"/>
        <v>0</v>
      </c>
    </row>
    <row r="58" spans="1:8" ht="45" x14ac:dyDescent="0.25">
      <c r="A58" s="129" t="s">
        <v>122</v>
      </c>
      <c r="B58" s="51" t="s">
        <v>41</v>
      </c>
      <c r="C58" s="261">
        <v>125.25</v>
      </c>
      <c r="D58" s="262"/>
      <c r="E58" s="264"/>
      <c r="F58" s="181" t="s">
        <v>30</v>
      </c>
      <c r="G58" s="84">
        <v>0</v>
      </c>
      <c r="H58" s="115">
        <f t="shared" si="2"/>
        <v>0</v>
      </c>
    </row>
    <row r="59" spans="1:8" ht="45" x14ac:dyDescent="0.25">
      <c r="A59" s="129" t="s">
        <v>123</v>
      </c>
      <c r="B59" s="51" t="s">
        <v>41</v>
      </c>
      <c r="C59" s="261">
        <v>139.5</v>
      </c>
      <c r="D59" s="262"/>
      <c r="E59" s="264"/>
      <c r="F59" s="181" t="s">
        <v>30</v>
      </c>
      <c r="G59" s="84">
        <v>0</v>
      </c>
      <c r="H59" s="115">
        <f t="shared" si="2"/>
        <v>0</v>
      </c>
    </row>
    <row r="60" spans="1:8" ht="45" x14ac:dyDescent="0.25">
      <c r="A60" s="129" t="s">
        <v>124</v>
      </c>
      <c r="B60" s="51" t="s">
        <v>41</v>
      </c>
      <c r="C60" s="261">
        <v>172</v>
      </c>
      <c r="D60" s="262"/>
      <c r="E60" s="264"/>
      <c r="F60" s="181" t="s">
        <v>30</v>
      </c>
      <c r="G60" s="84">
        <v>0</v>
      </c>
      <c r="H60" s="115">
        <f t="shared" si="2"/>
        <v>0</v>
      </c>
    </row>
    <row r="61" spans="1:8" ht="45" x14ac:dyDescent="0.25">
      <c r="A61" s="129" t="s">
        <v>125</v>
      </c>
      <c r="B61" s="51" t="s">
        <v>41</v>
      </c>
      <c r="C61" s="261">
        <v>204.25</v>
      </c>
      <c r="D61" s="262"/>
      <c r="E61" s="264"/>
      <c r="F61" s="181" t="s">
        <v>30</v>
      </c>
      <c r="G61" s="84">
        <v>0</v>
      </c>
      <c r="H61" s="115">
        <f t="shared" si="2"/>
        <v>0</v>
      </c>
    </row>
    <row r="62" spans="1:8" ht="45" x14ac:dyDescent="0.25">
      <c r="A62" s="129" t="s">
        <v>126</v>
      </c>
      <c r="B62" s="51" t="s">
        <v>41</v>
      </c>
      <c r="C62" s="261">
        <v>223.5</v>
      </c>
      <c r="D62" s="262"/>
      <c r="E62" s="264"/>
      <c r="F62" s="181" t="s">
        <v>30</v>
      </c>
      <c r="G62" s="84">
        <v>0</v>
      </c>
      <c r="H62" s="115">
        <f t="shared" si="2"/>
        <v>0</v>
      </c>
    </row>
    <row r="63" spans="1:8" ht="45" x14ac:dyDescent="0.25">
      <c r="A63" s="129" t="s">
        <v>127</v>
      </c>
      <c r="B63" s="51" t="s">
        <v>41</v>
      </c>
      <c r="C63" s="261">
        <v>242.5</v>
      </c>
      <c r="D63" s="262"/>
      <c r="E63" s="264"/>
      <c r="F63" s="181" t="s">
        <v>30</v>
      </c>
      <c r="G63" s="84">
        <v>0</v>
      </c>
      <c r="H63" s="115">
        <f t="shared" si="2"/>
        <v>0</v>
      </c>
    </row>
    <row r="64" spans="1:8" ht="45" x14ac:dyDescent="0.25">
      <c r="A64" s="129" t="s">
        <v>128</v>
      </c>
      <c r="B64" s="51" t="s">
        <v>41</v>
      </c>
      <c r="C64" s="261">
        <v>5.75</v>
      </c>
      <c r="D64" s="262"/>
      <c r="E64" s="264"/>
      <c r="F64" s="181" t="s">
        <v>30</v>
      </c>
      <c r="G64" s="84">
        <v>0</v>
      </c>
      <c r="H64" s="115">
        <f t="shared" si="2"/>
        <v>0</v>
      </c>
    </row>
    <row r="65" spans="1:8" ht="45" x14ac:dyDescent="0.25">
      <c r="A65" s="129" t="s">
        <v>129</v>
      </c>
      <c r="B65" s="51" t="s">
        <v>41</v>
      </c>
      <c r="C65" s="261">
        <v>8.75</v>
      </c>
      <c r="D65" s="262"/>
      <c r="E65" s="264"/>
      <c r="F65" s="181" t="s">
        <v>30</v>
      </c>
      <c r="G65" s="84">
        <v>0</v>
      </c>
      <c r="H65" s="115">
        <f t="shared" si="2"/>
        <v>0</v>
      </c>
    </row>
    <row r="66" spans="1:8" ht="45" x14ac:dyDescent="0.25">
      <c r="A66" s="129" t="s">
        <v>130</v>
      </c>
      <c r="B66" s="51" t="s">
        <v>41</v>
      </c>
      <c r="C66" s="261">
        <v>14</v>
      </c>
      <c r="D66" s="262"/>
      <c r="E66" s="264"/>
      <c r="F66" s="181" t="s">
        <v>30</v>
      </c>
      <c r="G66" s="84">
        <v>0</v>
      </c>
      <c r="H66" s="115">
        <f t="shared" si="2"/>
        <v>0</v>
      </c>
    </row>
    <row r="67" spans="1:8" ht="45" x14ac:dyDescent="0.25">
      <c r="A67" s="129" t="s">
        <v>131</v>
      </c>
      <c r="B67" s="51" t="s">
        <v>41</v>
      </c>
      <c r="C67" s="265">
        <v>17.75</v>
      </c>
      <c r="D67" s="266"/>
      <c r="E67" s="267"/>
      <c r="F67" s="181" t="s">
        <v>30</v>
      </c>
      <c r="G67" s="84">
        <v>0</v>
      </c>
      <c r="H67" s="115">
        <f t="shared" si="2"/>
        <v>0</v>
      </c>
    </row>
    <row r="68" spans="1:8" ht="45" x14ac:dyDescent="0.25">
      <c r="A68" s="129" t="s">
        <v>132</v>
      </c>
      <c r="B68" s="51" t="s">
        <v>41</v>
      </c>
      <c r="C68" s="268">
        <v>23.25</v>
      </c>
      <c r="D68" s="269"/>
      <c r="E68" s="270"/>
      <c r="F68" s="181" t="s">
        <v>30</v>
      </c>
      <c r="G68" s="84">
        <v>0</v>
      </c>
      <c r="H68" s="115">
        <f t="shared" si="2"/>
        <v>0</v>
      </c>
    </row>
    <row r="69" spans="1:8" ht="45" x14ac:dyDescent="0.25">
      <c r="A69" s="129" t="s">
        <v>133</v>
      </c>
      <c r="B69" s="51" t="s">
        <v>41</v>
      </c>
      <c r="C69" s="261">
        <v>27.25</v>
      </c>
      <c r="D69" s="262"/>
      <c r="E69" s="264"/>
      <c r="F69" s="181" t="s">
        <v>30</v>
      </c>
      <c r="G69" s="84">
        <v>0</v>
      </c>
      <c r="H69" s="115">
        <f t="shared" si="2"/>
        <v>0</v>
      </c>
    </row>
    <row r="70" spans="1:8" ht="45" x14ac:dyDescent="0.25">
      <c r="A70" s="129" t="s">
        <v>134</v>
      </c>
      <c r="B70" s="51" t="s">
        <v>41</v>
      </c>
      <c r="C70" s="261">
        <v>40.5</v>
      </c>
      <c r="D70" s="262"/>
      <c r="E70" s="264"/>
      <c r="F70" s="181" t="s">
        <v>30</v>
      </c>
      <c r="G70" s="84">
        <v>0</v>
      </c>
      <c r="H70" s="115">
        <f t="shared" si="2"/>
        <v>0</v>
      </c>
    </row>
    <row r="71" spans="1:8" ht="45" x14ac:dyDescent="0.25">
      <c r="A71" s="129" t="s">
        <v>135</v>
      </c>
      <c r="B71" s="51" t="s">
        <v>41</v>
      </c>
      <c r="C71" s="261">
        <v>63</v>
      </c>
      <c r="D71" s="262"/>
      <c r="E71" s="264"/>
      <c r="F71" s="181" t="s">
        <v>30</v>
      </c>
      <c r="G71" s="84">
        <v>0</v>
      </c>
      <c r="H71" s="115">
        <f t="shared" si="2"/>
        <v>0</v>
      </c>
    </row>
    <row r="72" spans="1:8" ht="45" x14ac:dyDescent="0.25">
      <c r="A72" s="129" t="s">
        <v>136</v>
      </c>
      <c r="B72" s="51" t="s">
        <v>41</v>
      </c>
      <c r="C72" s="261">
        <v>84</v>
      </c>
      <c r="D72" s="262"/>
      <c r="E72" s="264"/>
      <c r="F72" s="181" t="s">
        <v>30</v>
      </c>
      <c r="G72" s="84">
        <v>0</v>
      </c>
      <c r="H72" s="115">
        <f t="shared" si="2"/>
        <v>0</v>
      </c>
    </row>
    <row r="73" spans="1:8" ht="45" x14ac:dyDescent="0.25">
      <c r="A73" s="129" t="s">
        <v>137</v>
      </c>
      <c r="B73" s="51" t="s">
        <v>41</v>
      </c>
      <c r="C73" s="261">
        <v>138.5</v>
      </c>
      <c r="D73" s="262"/>
      <c r="E73" s="264"/>
      <c r="F73" s="181" t="s">
        <v>30</v>
      </c>
      <c r="G73" s="84">
        <v>0</v>
      </c>
      <c r="H73" s="115">
        <f t="shared" si="2"/>
        <v>0</v>
      </c>
    </row>
    <row r="74" spans="1:8" ht="45" x14ac:dyDescent="0.25">
      <c r="A74" s="129" t="s">
        <v>138</v>
      </c>
      <c r="B74" s="51" t="s">
        <v>41</v>
      </c>
      <c r="C74" s="261">
        <v>153.5</v>
      </c>
      <c r="D74" s="262"/>
      <c r="E74" s="264"/>
      <c r="F74" s="181" t="s">
        <v>30</v>
      </c>
      <c r="G74" s="84">
        <v>0</v>
      </c>
      <c r="H74" s="115">
        <f t="shared" si="2"/>
        <v>0</v>
      </c>
    </row>
    <row r="75" spans="1:8" ht="45" x14ac:dyDescent="0.25">
      <c r="A75" s="129" t="s">
        <v>139</v>
      </c>
      <c r="B75" s="51" t="s">
        <v>41</v>
      </c>
      <c r="C75" s="261">
        <v>205.25</v>
      </c>
      <c r="D75" s="262"/>
      <c r="E75" s="264"/>
      <c r="F75" s="181" t="s">
        <v>30</v>
      </c>
      <c r="G75" s="84">
        <v>0</v>
      </c>
      <c r="H75" s="115">
        <f t="shared" si="2"/>
        <v>0</v>
      </c>
    </row>
    <row r="76" spans="1:8" ht="45" x14ac:dyDescent="0.25">
      <c r="A76" s="129" t="s">
        <v>140</v>
      </c>
      <c r="B76" s="51" t="s">
        <v>41</v>
      </c>
      <c r="C76" s="265">
        <v>257</v>
      </c>
      <c r="D76" s="266"/>
      <c r="E76" s="267"/>
      <c r="F76" s="181" t="s">
        <v>30</v>
      </c>
      <c r="G76" s="84">
        <v>0</v>
      </c>
      <c r="H76" s="115">
        <f t="shared" si="2"/>
        <v>0</v>
      </c>
    </row>
    <row r="77" spans="1:8" ht="30" x14ac:dyDescent="0.25">
      <c r="A77" s="129" t="s">
        <v>141</v>
      </c>
      <c r="B77" s="51" t="s">
        <v>41</v>
      </c>
      <c r="C77" s="265">
        <v>11.5</v>
      </c>
      <c r="D77" s="266"/>
      <c r="E77" s="267"/>
      <c r="F77" s="181" t="s">
        <v>30</v>
      </c>
      <c r="G77" s="84">
        <v>0</v>
      </c>
      <c r="H77" s="115">
        <f t="shared" ref="H77:H127" si="3">G77*C77</f>
        <v>0</v>
      </c>
    </row>
    <row r="78" spans="1:8" ht="30" x14ac:dyDescent="0.25">
      <c r="A78" s="129" t="s">
        <v>142</v>
      </c>
      <c r="B78" s="51" t="s">
        <v>41</v>
      </c>
      <c r="C78" s="268">
        <v>19.25</v>
      </c>
      <c r="D78" s="269"/>
      <c r="E78" s="270"/>
      <c r="F78" s="181" t="s">
        <v>30</v>
      </c>
      <c r="G78" s="84">
        <v>0</v>
      </c>
      <c r="H78" s="115">
        <f t="shared" si="3"/>
        <v>0</v>
      </c>
    </row>
    <row r="79" spans="1:8" ht="40.15" customHeight="1" x14ac:dyDescent="0.25">
      <c r="A79" s="129" t="s">
        <v>143</v>
      </c>
      <c r="B79" s="51" t="s">
        <v>41</v>
      </c>
      <c r="C79" s="261">
        <v>20.5</v>
      </c>
      <c r="D79" s="262"/>
      <c r="E79" s="264"/>
      <c r="F79" s="181" t="s">
        <v>30</v>
      </c>
      <c r="G79" s="84">
        <v>0</v>
      </c>
      <c r="H79" s="115">
        <f t="shared" si="3"/>
        <v>0</v>
      </c>
    </row>
    <row r="80" spans="1:8" ht="37.15" customHeight="1" x14ac:dyDescent="0.25">
      <c r="A80" s="129" t="s">
        <v>144</v>
      </c>
      <c r="B80" s="51" t="s">
        <v>41</v>
      </c>
      <c r="C80" s="261">
        <v>23</v>
      </c>
      <c r="D80" s="262"/>
      <c r="E80" s="264"/>
      <c r="F80" s="181" t="s">
        <v>30</v>
      </c>
      <c r="G80" s="84">
        <v>0</v>
      </c>
      <c r="H80" s="115">
        <f t="shared" si="3"/>
        <v>0</v>
      </c>
    </row>
    <row r="81" spans="1:8" ht="30" x14ac:dyDescent="0.25">
      <c r="A81" s="129" t="s">
        <v>145</v>
      </c>
      <c r="B81" s="51" t="s">
        <v>41</v>
      </c>
      <c r="C81" s="261">
        <v>25.25</v>
      </c>
      <c r="D81" s="262"/>
      <c r="E81" s="264"/>
      <c r="F81" s="181" t="s">
        <v>30</v>
      </c>
      <c r="G81" s="84">
        <v>0</v>
      </c>
      <c r="H81" s="115">
        <f t="shared" si="3"/>
        <v>0</v>
      </c>
    </row>
    <row r="82" spans="1:8" ht="30" x14ac:dyDescent="0.25">
      <c r="A82" s="129" t="s">
        <v>146</v>
      </c>
      <c r="B82" s="51" t="s">
        <v>41</v>
      </c>
      <c r="C82" s="261">
        <v>28.75</v>
      </c>
      <c r="D82" s="262"/>
      <c r="E82" s="264"/>
      <c r="F82" s="181" t="s">
        <v>30</v>
      </c>
      <c r="G82" s="84">
        <v>0</v>
      </c>
      <c r="H82" s="115">
        <f t="shared" si="3"/>
        <v>0</v>
      </c>
    </row>
    <row r="83" spans="1:8" ht="45" x14ac:dyDescent="0.25">
      <c r="A83" s="129" t="s">
        <v>147</v>
      </c>
      <c r="B83" s="51" t="s">
        <v>41</v>
      </c>
      <c r="C83" s="261">
        <v>66.25</v>
      </c>
      <c r="D83" s="262"/>
      <c r="E83" s="264"/>
      <c r="F83" s="181" t="s">
        <v>30</v>
      </c>
      <c r="G83" s="84">
        <v>0</v>
      </c>
      <c r="H83" s="115">
        <f t="shared" si="3"/>
        <v>0</v>
      </c>
    </row>
    <row r="84" spans="1:8" ht="45" x14ac:dyDescent="0.25">
      <c r="A84" s="129" t="s">
        <v>148</v>
      </c>
      <c r="B84" s="51" t="s">
        <v>41</v>
      </c>
      <c r="C84" s="261">
        <v>72</v>
      </c>
      <c r="D84" s="262"/>
      <c r="E84" s="264"/>
      <c r="F84" s="181" t="s">
        <v>30</v>
      </c>
      <c r="G84" s="84">
        <v>0</v>
      </c>
      <c r="H84" s="115">
        <f t="shared" si="3"/>
        <v>0</v>
      </c>
    </row>
    <row r="85" spans="1:8" ht="45" x14ac:dyDescent="0.25">
      <c r="A85" s="129" t="s">
        <v>149</v>
      </c>
      <c r="B85" s="51" t="s">
        <v>41</v>
      </c>
      <c r="C85" s="261">
        <v>78</v>
      </c>
      <c r="D85" s="262"/>
      <c r="E85" s="264"/>
      <c r="F85" s="181" t="s">
        <v>30</v>
      </c>
      <c r="G85" s="84">
        <v>0</v>
      </c>
      <c r="H85" s="115">
        <f t="shared" si="3"/>
        <v>0</v>
      </c>
    </row>
    <row r="86" spans="1:8" ht="45" x14ac:dyDescent="0.25">
      <c r="A86" s="129" t="s">
        <v>150</v>
      </c>
      <c r="B86" s="51" t="s">
        <v>41</v>
      </c>
      <c r="C86" s="261">
        <v>84.5</v>
      </c>
      <c r="D86" s="262"/>
      <c r="E86" s="264"/>
      <c r="F86" s="181" t="s">
        <v>30</v>
      </c>
      <c r="G86" s="84">
        <v>0</v>
      </c>
      <c r="H86" s="115">
        <f t="shared" si="3"/>
        <v>0</v>
      </c>
    </row>
    <row r="87" spans="1:8" ht="45" x14ac:dyDescent="0.25">
      <c r="A87" s="129" t="s">
        <v>151</v>
      </c>
      <c r="B87" s="51" t="s">
        <v>41</v>
      </c>
      <c r="C87" s="261">
        <v>102</v>
      </c>
      <c r="D87" s="262"/>
      <c r="E87" s="264"/>
      <c r="F87" s="181" t="s">
        <v>30</v>
      </c>
      <c r="G87" s="84">
        <v>0</v>
      </c>
      <c r="H87" s="115">
        <f t="shared" si="3"/>
        <v>0</v>
      </c>
    </row>
    <row r="88" spans="1:8" ht="45" x14ac:dyDescent="0.25">
      <c r="A88" s="129" t="s">
        <v>152</v>
      </c>
      <c r="B88" s="51" t="s">
        <v>41</v>
      </c>
      <c r="C88" s="261">
        <v>164.75</v>
      </c>
      <c r="D88" s="262"/>
      <c r="E88" s="264"/>
      <c r="F88" s="181" t="s">
        <v>30</v>
      </c>
      <c r="G88" s="84">
        <v>0</v>
      </c>
      <c r="H88" s="115">
        <f t="shared" si="3"/>
        <v>0</v>
      </c>
    </row>
    <row r="89" spans="1:8" ht="45" x14ac:dyDescent="0.25">
      <c r="A89" s="129" t="s">
        <v>153</v>
      </c>
      <c r="B89" s="51" t="s">
        <v>41</v>
      </c>
      <c r="C89" s="265">
        <v>226.25</v>
      </c>
      <c r="D89" s="266"/>
      <c r="E89" s="267"/>
      <c r="F89" s="181" t="s">
        <v>30</v>
      </c>
      <c r="G89" s="84">
        <v>0</v>
      </c>
      <c r="H89" s="115">
        <f t="shared" si="3"/>
        <v>0</v>
      </c>
    </row>
    <row r="90" spans="1:8" ht="45" x14ac:dyDescent="0.25">
      <c r="A90" s="129" t="s">
        <v>154</v>
      </c>
      <c r="B90" s="51" t="s">
        <v>41</v>
      </c>
      <c r="C90" s="268">
        <v>286.75</v>
      </c>
      <c r="D90" s="269"/>
      <c r="E90" s="270"/>
      <c r="F90" s="181" t="s">
        <v>30</v>
      </c>
      <c r="G90" s="84">
        <v>0</v>
      </c>
      <c r="H90" s="115">
        <f t="shared" si="3"/>
        <v>0</v>
      </c>
    </row>
    <row r="91" spans="1:8" ht="45" x14ac:dyDescent="0.25">
      <c r="A91" s="129" t="s">
        <v>155</v>
      </c>
      <c r="B91" s="51" t="s">
        <v>41</v>
      </c>
      <c r="C91" s="261">
        <v>347.5</v>
      </c>
      <c r="D91" s="262"/>
      <c r="E91" s="264"/>
      <c r="F91" s="181" t="s">
        <v>30</v>
      </c>
      <c r="G91" s="84">
        <v>0</v>
      </c>
      <c r="H91" s="115">
        <f t="shared" si="3"/>
        <v>0</v>
      </c>
    </row>
    <row r="92" spans="1:8" ht="45" x14ac:dyDescent="0.25">
      <c r="A92" s="129" t="s">
        <v>156</v>
      </c>
      <c r="B92" s="51" t="s">
        <v>41</v>
      </c>
      <c r="C92" s="261">
        <v>403</v>
      </c>
      <c r="D92" s="262"/>
      <c r="E92" s="264"/>
      <c r="F92" s="181" t="s">
        <v>30</v>
      </c>
      <c r="G92" s="84">
        <v>0</v>
      </c>
      <c r="H92" s="115">
        <f t="shared" si="3"/>
        <v>0</v>
      </c>
    </row>
    <row r="93" spans="1:8" ht="45" x14ac:dyDescent="0.25">
      <c r="A93" s="129" t="s">
        <v>157</v>
      </c>
      <c r="B93" s="51" t="s">
        <v>41</v>
      </c>
      <c r="C93" s="261">
        <v>458.25</v>
      </c>
      <c r="D93" s="262"/>
      <c r="E93" s="264"/>
      <c r="F93" s="181" t="s">
        <v>30</v>
      </c>
      <c r="G93" s="84">
        <v>0</v>
      </c>
      <c r="H93" s="115">
        <f t="shared" si="3"/>
        <v>0</v>
      </c>
    </row>
    <row r="94" spans="1:8" ht="45" x14ac:dyDescent="0.25">
      <c r="A94" s="129" t="s">
        <v>158</v>
      </c>
      <c r="B94" s="51" t="s">
        <v>41</v>
      </c>
      <c r="C94" s="261">
        <v>569</v>
      </c>
      <c r="D94" s="262"/>
      <c r="E94" s="264"/>
      <c r="F94" s="181" t="s">
        <v>30</v>
      </c>
      <c r="G94" s="84">
        <v>0</v>
      </c>
      <c r="H94" s="115">
        <f t="shared" si="3"/>
        <v>0</v>
      </c>
    </row>
    <row r="95" spans="1:8" ht="60" x14ac:dyDescent="0.25">
      <c r="A95" s="129" t="s">
        <v>159</v>
      </c>
      <c r="B95" s="51" t="s">
        <v>41</v>
      </c>
      <c r="C95" s="265">
        <v>37.75</v>
      </c>
      <c r="D95" s="266"/>
      <c r="E95" s="267"/>
      <c r="F95" s="181" t="s">
        <v>30</v>
      </c>
      <c r="G95" s="84">
        <v>0</v>
      </c>
      <c r="H95" s="115">
        <f t="shared" si="3"/>
        <v>0</v>
      </c>
    </row>
    <row r="96" spans="1:8" ht="60" x14ac:dyDescent="0.25">
      <c r="A96" s="129" t="s">
        <v>160</v>
      </c>
      <c r="B96" s="51" t="s">
        <v>41</v>
      </c>
      <c r="C96" s="268">
        <v>40</v>
      </c>
      <c r="D96" s="269"/>
      <c r="E96" s="270"/>
      <c r="F96" s="181" t="s">
        <v>30</v>
      </c>
      <c r="G96" s="84">
        <v>0</v>
      </c>
      <c r="H96" s="115">
        <f t="shared" si="3"/>
        <v>0</v>
      </c>
    </row>
    <row r="97" spans="1:8" ht="60" x14ac:dyDescent="0.25">
      <c r="A97" s="129" t="s">
        <v>161</v>
      </c>
      <c r="B97" s="51" t="s">
        <v>41</v>
      </c>
      <c r="C97" s="261">
        <v>42.5</v>
      </c>
      <c r="D97" s="262"/>
      <c r="E97" s="264"/>
      <c r="F97" s="181" t="s">
        <v>30</v>
      </c>
      <c r="G97" s="84">
        <v>0</v>
      </c>
      <c r="H97" s="115">
        <f t="shared" si="3"/>
        <v>0</v>
      </c>
    </row>
    <row r="98" spans="1:8" ht="60" x14ac:dyDescent="0.25">
      <c r="A98" s="129" t="s">
        <v>162</v>
      </c>
      <c r="B98" s="51" t="s">
        <v>41</v>
      </c>
      <c r="C98" s="261">
        <v>49</v>
      </c>
      <c r="D98" s="262"/>
      <c r="E98" s="264"/>
      <c r="F98" s="181" t="s">
        <v>30</v>
      </c>
      <c r="G98" s="84">
        <v>0</v>
      </c>
      <c r="H98" s="115">
        <f t="shared" si="3"/>
        <v>0</v>
      </c>
    </row>
    <row r="99" spans="1:8" ht="60" x14ac:dyDescent="0.25">
      <c r="A99" s="129" t="s">
        <v>163</v>
      </c>
      <c r="B99" s="51" t="s">
        <v>41</v>
      </c>
      <c r="C99" s="261">
        <v>47.25</v>
      </c>
      <c r="D99" s="262"/>
      <c r="E99" s="264"/>
      <c r="F99" s="181" t="s">
        <v>30</v>
      </c>
      <c r="G99" s="84">
        <v>0</v>
      </c>
      <c r="H99" s="115">
        <f t="shared" si="3"/>
        <v>0</v>
      </c>
    </row>
    <row r="100" spans="1:8" ht="60" x14ac:dyDescent="0.25">
      <c r="A100" s="129" t="s">
        <v>164</v>
      </c>
      <c r="B100" s="51" t="s">
        <v>41</v>
      </c>
      <c r="C100" s="261">
        <v>49</v>
      </c>
      <c r="D100" s="262"/>
      <c r="E100" s="264"/>
      <c r="F100" s="181" t="s">
        <v>30</v>
      </c>
      <c r="G100" s="84">
        <v>0</v>
      </c>
      <c r="H100" s="115">
        <f t="shared" si="3"/>
        <v>0</v>
      </c>
    </row>
    <row r="101" spans="1:8" ht="60" x14ac:dyDescent="0.25">
      <c r="A101" s="129" t="s">
        <v>165</v>
      </c>
      <c r="B101" s="51" t="s">
        <v>41</v>
      </c>
      <c r="C101" s="261">
        <v>71.5</v>
      </c>
      <c r="D101" s="262"/>
      <c r="E101" s="264"/>
      <c r="F101" s="181" t="s">
        <v>30</v>
      </c>
      <c r="G101" s="84">
        <v>0</v>
      </c>
      <c r="H101" s="115">
        <f t="shared" si="3"/>
        <v>0</v>
      </c>
    </row>
    <row r="102" spans="1:8" ht="60" x14ac:dyDescent="0.25">
      <c r="A102" s="129" t="s">
        <v>166</v>
      </c>
      <c r="B102" s="51" t="s">
        <v>41</v>
      </c>
      <c r="C102" s="261">
        <v>95.75</v>
      </c>
      <c r="D102" s="262"/>
      <c r="E102" s="264"/>
      <c r="F102" s="181" t="s">
        <v>30</v>
      </c>
      <c r="G102" s="84">
        <v>0</v>
      </c>
      <c r="H102" s="115">
        <f t="shared" si="3"/>
        <v>0</v>
      </c>
    </row>
    <row r="103" spans="1:8" ht="60" x14ac:dyDescent="0.25">
      <c r="A103" s="129" t="s">
        <v>167</v>
      </c>
      <c r="B103" s="51" t="s">
        <v>41</v>
      </c>
      <c r="C103" s="261">
        <v>118.5</v>
      </c>
      <c r="D103" s="262"/>
      <c r="E103" s="264"/>
      <c r="F103" s="181" t="s">
        <v>30</v>
      </c>
      <c r="G103" s="84">
        <v>0</v>
      </c>
      <c r="H103" s="115">
        <f t="shared" si="3"/>
        <v>0</v>
      </c>
    </row>
    <row r="104" spans="1:8" ht="60" x14ac:dyDescent="0.25">
      <c r="A104" s="129" t="s">
        <v>168</v>
      </c>
      <c r="B104" s="51" t="s">
        <v>41</v>
      </c>
      <c r="C104" s="261">
        <v>140</v>
      </c>
      <c r="D104" s="262"/>
      <c r="E104" s="264"/>
      <c r="F104" s="181" t="s">
        <v>30</v>
      </c>
      <c r="G104" s="84">
        <v>0</v>
      </c>
      <c r="H104" s="115">
        <f t="shared" si="3"/>
        <v>0</v>
      </c>
    </row>
    <row r="105" spans="1:8" ht="60" x14ac:dyDescent="0.25">
      <c r="A105" s="129" t="s">
        <v>169</v>
      </c>
      <c r="B105" s="51" t="s">
        <v>41</v>
      </c>
      <c r="C105" s="261">
        <v>170.5</v>
      </c>
      <c r="D105" s="262"/>
      <c r="E105" s="264"/>
      <c r="F105" s="181" t="s">
        <v>30</v>
      </c>
      <c r="G105" s="84">
        <v>0</v>
      </c>
      <c r="H105" s="115">
        <f t="shared" si="3"/>
        <v>0</v>
      </c>
    </row>
    <row r="106" spans="1:8" ht="60" x14ac:dyDescent="0.25">
      <c r="A106" s="129" t="s">
        <v>170</v>
      </c>
      <c r="B106" s="51" t="s">
        <v>41</v>
      </c>
      <c r="C106" s="261">
        <v>186.75</v>
      </c>
      <c r="D106" s="262"/>
      <c r="E106" s="264"/>
      <c r="F106" s="181" t="s">
        <v>30</v>
      </c>
      <c r="G106" s="84">
        <v>0</v>
      </c>
      <c r="H106" s="115">
        <f t="shared" si="3"/>
        <v>0</v>
      </c>
    </row>
    <row r="107" spans="1:8" ht="60" x14ac:dyDescent="0.25">
      <c r="A107" s="129" t="s">
        <v>171</v>
      </c>
      <c r="B107" s="51" t="s">
        <v>41</v>
      </c>
      <c r="C107" s="265">
        <v>240</v>
      </c>
      <c r="D107" s="266"/>
      <c r="E107" s="267"/>
      <c r="F107" s="181" t="s">
        <v>30</v>
      </c>
      <c r="G107" s="135">
        <v>0</v>
      </c>
      <c r="H107" s="124">
        <f t="shared" si="3"/>
        <v>0</v>
      </c>
    </row>
    <row r="108" spans="1:8" ht="60" x14ac:dyDescent="0.25">
      <c r="A108" s="129" t="s">
        <v>172</v>
      </c>
      <c r="B108" s="51" t="s">
        <v>41</v>
      </c>
      <c r="C108" s="268">
        <v>293.5</v>
      </c>
      <c r="D108" s="269"/>
      <c r="E108" s="270"/>
      <c r="F108" s="181" t="s">
        <v>30</v>
      </c>
      <c r="G108" s="84">
        <v>0</v>
      </c>
      <c r="H108" s="115">
        <f t="shared" si="3"/>
        <v>0</v>
      </c>
    </row>
    <row r="109" spans="1:8" x14ac:dyDescent="0.25">
      <c r="A109" s="133" t="s">
        <v>173</v>
      </c>
      <c r="B109" s="54" t="s">
        <v>28</v>
      </c>
      <c r="C109" s="261">
        <v>1461.5</v>
      </c>
      <c r="D109" s="262"/>
      <c r="E109" s="264"/>
      <c r="F109" s="181" t="s">
        <v>30</v>
      </c>
      <c r="G109" s="84">
        <v>0</v>
      </c>
      <c r="H109" s="115">
        <f t="shared" si="3"/>
        <v>0</v>
      </c>
    </row>
    <row r="110" spans="1:8" x14ac:dyDescent="0.25">
      <c r="A110" s="129" t="s">
        <v>174</v>
      </c>
      <c r="B110" s="51" t="s">
        <v>28</v>
      </c>
      <c r="C110" s="261">
        <v>187</v>
      </c>
      <c r="D110" s="262"/>
      <c r="E110" s="264"/>
      <c r="F110" s="181" t="s">
        <v>30</v>
      </c>
      <c r="G110" s="84">
        <v>0</v>
      </c>
      <c r="H110" s="115">
        <f t="shared" si="3"/>
        <v>0</v>
      </c>
    </row>
    <row r="111" spans="1:8" x14ac:dyDescent="0.25">
      <c r="A111" s="129" t="s">
        <v>175</v>
      </c>
      <c r="B111" s="51" t="s">
        <v>28</v>
      </c>
      <c r="C111" s="261">
        <v>157</v>
      </c>
      <c r="D111" s="262"/>
      <c r="E111" s="263"/>
      <c r="F111" s="181" t="s">
        <v>30</v>
      </c>
      <c r="G111" s="84">
        <v>0</v>
      </c>
      <c r="H111" s="115">
        <f t="shared" si="3"/>
        <v>0</v>
      </c>
    </row>
    <row r="112" spans="1:8" ht="28.15" customHeight="1" x14ac:dyDescent="0.25">
      <c r="A112" s="129" t="s">
        <v>176</v>
      </c>
      <c r="B112" s="51" t="s">
        <v>28</v>
      </c>
      <c r="C112" s="261">
        <v>609</v>
      </c>
      <c r="D112" s="262"/>
      <c r="E112" s="263"/>
      <c r="F112" s="181" t="s">
        <v>30</v>
      </c>
      <c r="G112" s="84">
        <v>0</v>
      </c>
      <c r="H112" s="115">
        <f t="shared" si="3"/>
        <v>0</v>
      </c>
    </row>
    <row r="113" spans="1:8" ht="14.45" customHeight="1" x14ac:dyDescent="0.25">
      <c r="A113" s="129" t="s">
        <v>177</v>
      </c>
      <c r="B113" s="51" t="s">
        <v>28</v>
      </c>
      <c r="C113" s="261">
        <v>743</v>
      </c>
      <c r="D113" s="262"/>
      <c r="E113" s="263"/>
      <c r="F113" s="181" t="s">
        <v>30</v>
      </c>
      <c r="G113" s="84">
        <v>0</v>
      </c>
      <c r="H113" s="115">
        <f t="shared" si="3"/>
        <v>0</v>
      </c>
    </row>
    <row r="114" spans="1:8" ht="30" x14ac:dyDescent="0.25">
      <c r="A114" s="129" t="s">
        <v>178</v>
      </c>
      <c r="B114" s="51" t="s">
        <v>28</v>
      </c>
      <c r="C114" s="261">
        <v>670</v>
      </c>
      <c r="D114" s="262"/>
      <c r="E114" s="263"/>
      <c r="F114" s="181" t="s">
        <v>30</v>
      </c>
      <c r="G114" s="84">
        <v>0</v>
      </c>
      <c r="H114" s="115">
        <f t="shared" si="3"/>
        <v>0</v>
      </c>
    </row>
    <row r="115" spans="1:8" ht="30" x14ac:dyDescent="0.25">
      <c r="A115" s="129" t="s">
        <v>179</v>
      </c>
      <c r="B115" s="51" t="s">
        <v>28</v>
      </c>
      <c r="C115" s="261">
        <v>962</v>
      </c>
      <c r="D115" s="262"/>
      <c r="E115" s="263"/>
      <c r="F115" s="181" t="s">
        <v>30</v>
      </c>
      <c r="G115" s="84">
        <v>0</v>
      </c>
      <c r="H115" s="115">
        <f t="shared" si="3"/>
        <v>0</v>
      </c>
    </row>
    <row r="116" spans="1:8" ht="30" x14ac:dyDescent="0.25">
      <c r="A116" s="129" t="s">
        <v>180</v>
      </c>
      <c r="B116" s="51" t="s">
        <v>28</v>
      </c>
      <c r="C116" s="261">
        <v>1062</v>
      </c>
      <c r="D116" s="262"/>
      <c r="E116" s="263"/>
      <c r="F116" s="181" t="s">
        <v>30</v>
      </c>
      <c r="G116" s="84">
        <v>0</v>
      </c>
      <c r="H116" s="115">
        <f t="shared" si="3"/>
        <v>0</v>
      </c>
    </row>
    <row r="117" spans="1:8" ht="30" x14ac:dyDescent="0.25">
      <c r="A117" s="129" t="s">
        <v>181</v>
      </c>
      <c r="B117" s="51" t="s">
        <v>28</v>
      </c>
      <c r="C117" s="261">
        <v>1163</v>
      </c>
      <c r="D117" s="262"/>
      <c r="E117" s="263"/>
      <c r="F117" s="181" t="s">
        <v>30</v>
      </c>
      <c r="G117" s="84">
        <v>0</v>
      </c>
      <c r="H117" s="115">
        <f t="shared" si="3"/>
        <v>0</v>
      </c>
    </row>
    <row r="118" spans="1:8" ht="45" x14ac:dyDescent="0.25">
      <c r="A118" s="129" t="s">
        <v>182</v>
      </c>
      <c r="B118" s="51" t="s">
        <v>28</v>
      </c>
      <c r="C118" s="261">
        <v>121.75</v>
      </c>
      <c r="D118" s="262"/>
      <c r="E118" s="263"/>
      <c r="F118" s="181" t="s">
        <v>30</v>
      </c>
      <c r="G118" s="84">
        <v>0</v>
      </c>
      <c r="H118" s="115">
        <f t="shared" si="3"/>
        <v>0</v>
      </c>
    </row>
    <row r="119" spans="1:8" ht="45" x14ac:dyDescent="0.25">
      <c r="A119" s="129" t="s">
        <v>183</v>
      </c>
      <c r="B119" s="51" t="s">
        <v>28</v>
      </c>
      <c r="C119" s="261">
        <v>144</v>
      </c>
      <c r="D119" s="262"/>
      <c r="E119" s="263"/>
      <c r="F119" s="181" t="s">
        <v>30</v>
      </c>
      <c r="G119" s="84">
        <v>0</v>
      </c>
      <c r="H119" s="115">
        <f t="shared" si="3"/>
        <v>0</v>
      </c>
    </row>
    <row r="120" spans="1:8" ht="45" x14ac:dyDescent="0.25">
      <c r="A120" s="129" t="s">
        <v>184</v>
      </c>
      <c r="B120" s="51" t="s">
        <v>28</v>
      </c>
      <c r="C120" s="261">
        <v>177.25</v>
      </c>
      <c r="D120" s="262"/>
      <c r="E120" s="263"/>
      <c r="F120" s="181" t="s">
        <v>30</v>
      </c>
      <c r="G120" s="84">
        <v>0</v>
      </c>
      <c r="H120" s="115">
        <f t="shared" si="3"/>
        <v>0</v>
      </c>
    </row>
    <row r="121" spans="1:8" ht="45" x14ac:dyDescent="0.25">
      <c r="A121" s="129" t="s">
        <v>185</v>
      </c>
      <c r="B121" s="51" t="s">
        <v>28</v>
      </c>
      <c r="C121" s="261">
        <v>254.75</v>
      </c>
      <c r="D121" s="262"/>
      <c r="E121" s="263"/>
      <c r="F121" s="181" t="s">
        <v>30</v>
      </c>
      <c r="G121" s="84">
        <v>0</v>
      </c>
      <c r="H121" s="115">
        <f t="shared" si="3"/>
        <v>0</v>
      </c>
    </row>
    <row r="122" spans="1:8" ht="45" x14ac:dyDescent="0.25">
      <c r="A122" s="129" t="s">
        <v>186</v>
      </c>
      <c r="B122" s="51" t="s">
        <v>28</v>
      </c>
      <c r="C122" s="261">
        <v>321.25</v>
      </c>
      <c r="D122" s="262"/>
      <c r="E122" s="263"/>
      <c r="F122" s="181" t="s">
        <v>30</v>
      </c>
      <c r="G122" s="84">
        <v>0</v>
      </c>
      <c r="H122" s="115">
        <f t="shared" si="3"/>
        <v>0</v>
      </c>
    </row>
    <row r="123" spans="1:8" ht="45" x14ac:dyDescent="0.25">
      <c r="A123" s="129" t="s">
        <v>187</v>
      </c>
      <c r="B123" s="51" t="s">
        <v>28</v>
      </c>
      <c r="C123" s="261">
        <v>432</v>
      </c>
      <c r="D123" s="262"/>
      <c r="E123" s="263"/>
      <c r="F123" s="181" t="s">
        <v>30</v>
      </c>
      <c r="G123" s="84">
        <v>0</v>
      </c>
      <c r="H123" s="115">
        <f t="shared" si="3"/>
        <v>0</v>
      </c>
    </row>
    <row r="124" spans="1:8" ht="45" x14ac:dyDescent="0.25">
      <c r="A124" s="129" t="s">
        <v>188</v>
      </c>
      <c r="B124" s="51" t="s">
        <v>28</v>
      </c>
      <c r="C124" s="261">
        <v>653.5</v>
      </c>
      <c r="D124" s="262"/>
      <c r="E124" s="263"/>
      <c r="F124" s="181" t="s">
        <v>30</v>
      </c>
      <c r="G124" s="84">
        <v>0</v>
      </c>
      <c r="H124" s="115">
        <f t="shared" si="3"/>
        <v>0</v>
      </c>
    </row>
    <row r="125" spans="1:8" ht="45" x14ac:dyDescent="0.25">
      <c r="A125" s="129" t="s">
        <v>189</v>
      </c>
      <c r="B125" s="51" t="s">
        <v>28</v>
      </c>
      <c r="C125" s="261">
        <v>697.75</v>
      </c>
      <c r="D125" s="262"/>
      <c r="E125" s="263"/>
      <c r="F125" s="181" t="s">
        <v>30</v>
      </c>
      <c r="G125" s="84">
        <v>0</v>
      </c>
      <c r="H125" s="115">
        <f t="shared" si="3"/>
        <v>0</v>
      </c>
    </row>
    <row r="126" spans="1:8" ht="45" x14ac:dyDescent="0.25">
      <c r="A126" s="129" t="s">
        <v>190</v>
      </c>
      <c r="B126" s="51" t="s">
        <v>28</v>
      </c>
      <c r="C126" s="261">
        <v>1163</v>
      </c>
      <c r="D126" s="262"/>
      <c r="E126" s="263"/>
      <c r="F126" s="181" t="s">
        <v>30</v>
      </c>
      <c r="G126" s="84">
        <v>0</v>
      </c>
      <c r="H126" s="115">
        <f t="shared" si="3"/>
        <v>0</v>
      </c>
    </row>
    <row r="127" spans="1:8" ht="45" x14ac:dyDescent="0.25">
      <c r="A127" s="129" t="s">
        <v>191</v>
      </c>
      <c r="B127" s="51" t="s">
        <v>28</v>
      </c>
      <c r="C127" s="261">
        <v>1661.5</v>
      </c>
      <c r="D127" s="262"/>
      <c r="E127" s="263"/>
      <c r="F127" s="181" t="s">
        <v>30</v>
      </c>
      <c r="G127" s="84">
        <v>0</v>
      </c>
      <c r="H127" s="115">
        <f t="shared" si="3"/>
        <v>0</v>
      </c>
    </row>
  </sheetData>
  <sheetProtection sheet="1" objects="1" scenarios="1" selectLockedCells="1"/>
  <protectedRanges>
    <protectedRange sqref="G1:G127" name="Range1"/>
  </protectedRanges>
  <mergeCells count="126">
    <mergeCell ref="C18:E18"/>
    <mergeCell ref="C19:E19"/>
    <mergeCell ref="C20:E20"/>
    <mergeCell ref="C23:E23"/>
    <mergeCell ref="C21:E21"/>
    <mergeCell ref="C22:E22"/>
    <mergeCell ref="C48:E48"/>
    <mergeCell ref="C24:E24"/>
    <mergeCell ref="C25:E25"/>
    <mergeCell ref="C26:E26"/>
    <mergeCell ref="C30:E30"/>
    <mergeCell ref="C27:E27"/>
    <mergeCell ref="C28:E28"/>
    <mergeCell ref="C29:E29"/>
    <mergeCell ref="C44:E44"/>
    <mergeCell ref="C45:E45"/>
    <mergeCell ref="A1:F1"/>
    <mergeCell ref="A2:F2"/>
    <mergeCell ref="A3:F3"/>
    <mergeCell ref="C5:E5"/>
    <mergeCell ref="C6:E6"/>
    <mergeCell ref="C7:E7"/>
    <mergeCell ref="C8:E8"/>
    <mergeCell ref="C9:E9"/>
    <mergeCell ref="C10:E10"/>
    <mergeCell ref="C11:E11"/>
    <mergeCell ref="C12:E12"/>
    <mergeCell ref="C13:E13"/>
    <mergeCell ref="C14:E14"/>
    <mergeCell ref="C15:E15"/>
    <mergeCell ref="C16:E16"/>
    <mergeCell ref="C17:E17"/>
    <mergeCell ref="C49:E49"/>
    <mergeCell ref="C50:E50"/>
    <mergeCell ref="C36:E36"/>
    <mergeCell ref="C37:E37"/>
    <mergeCell ref="C38:E38"/>
    <mergeCell ref="C39:E39"/>
    <mergeCell ref="C40:E40"/>
    <mergeCell ref="C31:E31"/>
    <mergeCell ref="C32:E32"/>
    <mergeCell ref="C33:E33"/>
    <mergeCell ref="C34:E34"/>
    <mergeCell ref="C35:E35"/>
    <mergeCell ref="C46:E46"/>
    <mergeCell ref="C47:E47"/>
    <mergeCell ref="C41:E41"/>
    <mergeCell ref="C42:E42"/>
    <mergeCell ref="C43:E43"/>
    <mergeCell ref="C51:E51"/>
    <mergeCell ref="C55:E55"/>
    <mergeCell ref="C52:E52"/>
    <mergeCell ref="C53:E53"/>
    <mergeCell ref="C54:E54"/>
    <mergeCell ref="C56:E56"/>
    <mergeCell ref="C57:E57"/>
    <mergeCell ref="C58:E58"/>
    <mergeCell ref="C62:E62"/>
    <mergeCell ref="C59:E59"/>
    <mergeCell ref="C60:E60"/>
    <mergeCell ref="C61:E61"/>
    <mergeCell ref="C65:E65"/>
    <mergeCell ref="C64:E64"/>
    <mergeCell ref="C63:E63"/>
    <mergeCell ref="C68:E68"/>
    <mergeCell ref="C67:E67"/>
    <mergeCell ref="C66:E66"/>
    <mergeCell ref="C71:E71"/>
    <mergeCell ref="C70:E70"/>
    <mergeCell ref="C69:E69"/>
    <mergeCell ref="C82:E82"/>
    <mergeCell ref="C78:E78"/>
    <mergeCell ref="C77:E77"/>
    <mergeCell ref="C74:E74"/>
    <mergeCell ref="C73:E73"/>
    <mergeCell ref="C72:E72"/>
    <mergeCell ref="C75:E75"/>
    <mergeCell ref="C76:E76"/>
    <mergeCell ref="C81:E81"/>
    <mergeCell ref="C80:E80"/>
    <mergeCell ref="C79:E79"/>
    <mergeCell ref="C108:E108"/>
    <mergeCell ref="C109:E109"/>
    <mergeCell ref="C110:E110"/>
    <mergeCell ref="C92:E92"/>
    <mergeCell ref="C93:E93"/>
    <mergeCell ref="C94:E94"/>
    <mergeCell ref="C95:E95"/>
    <mergeCell ref="C104:E104"/>
    <mergeCell ref="C105:E105"/>
    <mergeCell ref="C106:E106"/>
    <mergeCell ref="C107:E107"/>
    <mergeCell ref="C100:E100"/>
    <mergeCell ref="C101:E101"/>
    <mergeCell ref="C102:E102"/>
    <mergeCell ref="C103:E103"/>
    <mergeCell ref="C96:E96"/>
    <mergeCell ref="C97:E97"/>
    <mergeCell ref="C98:E98"/>
    <mergeCell ref="C99:E99"/>
    <mergeCell ref="C85:E85"/>
    <mergeCell ref="C84:E84"/>
    <mergeCell ref="C83:E83"/>
    <mergeCell ref="C86:E86"/>
    <mergeCell ref="C87:E87"/>
    <mergeCell ref="C88:E88"/>
    <mergeCell ref="C89:E89"/>
    <mergeCell ref="C90:E90"/>
    <mergeCell ref="C91:E91"/>
    <mergeCell ref="C120:E120"/>
    <mergeCell ref="C121:E121"/>
    <mergeCell ref="C122:E122"/>
    <mergeCell ref="C123:E123"/>
    <mergeCell ref="C124:E124"/>
    <mergeCell ref="C125:E125"/>
    <mergeCell ref="C126:E126"/>
    <mergeCell ref="C127:E127"/>
    <mergeCell ref="C111:E111"/>
    <mergeCell ref="C112:E112"/>
    <mergeCell ref="C113:E113"/>
    <mergeCell ref="C114:E114"/>
    <mergeCell ref="C115:E115"/>
    <mergeCell ref="C116:E116"/>
    <mergeCell ref="C117:E117"/>
    <mergeCell ref="C118:E118"/>
    <mergeCell ref="C119:E11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C30CC-5E64-4C37-9192-0FDB9555CFFD}">
  <dimension ref="A1:I14"/>
  <sheetViews>
    <sheetView workbookViewId="0">
      <selection activeCell="H8" sqref="H8"/>
    </sheetView>
  </sheetViews>
  <sheetFormatPr defaultRowHeight="15" x14ac:dyDescent="0.25"/>
  <cols>
    <col min="1" max="1" width="48.42578125" customWidth="1"/>
    <col min="6" max="6" width="10" customWidth="1"/>
    <col min="9" max="9" width="12" customWidth="1"/>
    <col min="14" max="14" width="15.140625" customWidth="1"/>
  </cols>
  <sheetData>
    <row r="1" spans="1:9" x14ac:dyDescent="0.25">
      <c r="A1" s="280" t="s">
        <v>192</v>
      </c>
      <c r="B1" s="281"/>
      <c r="C1" s="281"/>
      <c r="D1" s="281"/>
      <c r="E1" s="281"/>
      <c r="F1" s="281"/>
      <c r="G1" s="281"/>
      <c r="H1" s="19"/>
      <c r="I1" s="19"/>
    </row>
    <row r="2" spans="1:9" ht="30.6" customHeight="1" x14ac:dyDescent="0.25">
      <c r="A2" s="112" t="s">
        <v>14</v>
      </c>
      <c r="B2" s="112" t="s">
        <v>15</v>
      </c>
      <c r="C2" s="5" t="s">
        <v>16</v>
      </c>
      <c r="D2" s="5" t="s">
        <v>17</v>
      </c>
      <c r="E2" s="5" t="s">
        <v>18</v>
      </c>
      <c r="F2" s="112" t="s">
        <v>193</v>
      </c>
      <c r="G2" s="111" t="s">
        <v>20</v>
      </c>
      <c r="H2" s="128" t="s">
        <v>21</v>
      </c>
      <c r="I2" s="20" t="s">
        <v>22</v>
      </c>
    </row>
    <row r="3" spans="1:9" ht="20.45" customHeight="1" x14ac:dyDescent="0.25">
      <c r="A3" s="4" t="s">
        <v>194</v>
      </c>
      <c r="B3" s="3" t="s">
        <v>33</v>
      </c>
      <c r="C3" s="282">
        <v>1122</v>
      </c>
      <c r="D3" s="283"/>
      <c r="E3" s="284"/>
      <c r="F3" s="4" t="s">
        <v>29</v>
      </c>
      <c r="G3" s="9" t="s">
        <v>30</v>
      </c>
      <c r="H3" s="85">
        <v>0</v>
      </c>
      <c r="I3" s="137">
        <f t="shared" ref="I3:I5" si="0">H3*C3</f>
        <v>0</v>
      </c>
    </row>
    <row r="4" spans="1:9" ht="20.45" customHeight="1" x14ac:dyDescent="0.25">
      <c r="A4" s="4" t="s">
        <v>195</v>
      </c>
      <c r="B4" s="3" t="s">
        <v>28</v>
      </c>
      <c r="C4" s="282">
        <v>4.5999999999999996</v>
      </c>
      <c r="D4" s="283"/>
      <c r="E4" s="284"/>
      <c r="F4" s="4" t="s">
        <v>29</v>
      </c>
      <c r="G4" s="9" t="s">
        <v>30</v>
      </c>
      <c r="H4" s="85">
        <v>0</v>
      </c>
      <c r="I4" s="137">
        <f t="shared" si="0"/>
        <v>0</v>
      </c>
    </row>
    <row r="5" spans="1:9" ht="20.45" customHeight="1" x14ac:dyDescent="0.25">
      <c r="A5" s="4" t="s">
        <v>196</v>
      </c>
      <c r="B5" s="3" t="s">
        <v>33</v>
      </c>
      <c r="C5" s="285">
        <v>882</v>
      </c>
      <c r="D5" s="286"/>
      <c r="E5" s="287"/>
      <c r="F5" s="4" t="s">
        <v>29</v>
      </c>
      <c r="G5" s="9" t="s">
        <v>30</v>
      </c>
      <c r="H5" s="85">
        <v>0</v>
      </c>
      <c r="I5" s="137">
        <f t="shared" si="0"/>
        <v>0</v>
      </c>
    </row>
    <row r="6" spans="1:9" x14ac:dyDescent="0.25">
      <c r="A6" s="4" t="s">
        <v>197</v>
      </c>
      <c r="B6" s="3" t="s">
        <v>33</v>
      </c>
      <c r="C6" s="282">
        <v>2726</v>
      </c>
      <c r="D6" s="283"/>
      <c r="E6" s="284"/>
      <c r="F6" s="3" t="s">
        <v>29</v>
      </c>
      <c r="G6" s="9" t="s">
        <v>30</v>
      </c>
      <c r="H6" s="85">
        <v>0</v>
      </c>
      <c r="I6" s="137">
        <f t="shared" ref="I6:I11" si="1">H6*C6</f>
        <v>0</v>
      </c>
    </row>
    <row r="7" spans="1:9" x14ac:dyDescent="0.25">
      <c r="A7" s="2" t="s">
        <v>198</v>
      </c>
      <c r="B7" s="185" t="s">
        <v>33</v>
      </c>
      <c r="C7" s="282">
        <v>863</v>
      </c>
      <c r="D7" s="283"/>
      <c r="E7" s="284"/>
      <c r="F7" s="185" t="s">
        <v>29</v>
      </c>
      <c r="G7" s="12" t="s">
        <v>30</v>
      </c>
      <c r="H7" s="85">
        <v>0</v>
      </c>
      <c r="I7" s="137">
        <f t="shared" si="1"/>
        <v>0</v>
      </c>
    </row>
    <row r="8" spans="1:9" x14ac:dyDescent="0.25">
      <c r="A8" s="4" t="s">
        <v>199</v>
      </c>
      <c r="B8" s="3" t="s">
        <v>28</v>
      </c>
      <c r="C8" s="282">
        <v>4</v>
      </c>
      <c r="D8" s="283"/>
      <c r="E8" s="284"/>
      <c r="F8" s="3" t="s">
        <v>29</v>
      </c>
      <c r="G8" s="9" t="s">
        <v>30</v>
      </c>
      <c r="H8" s="85">
        <v>0</v>
      </c>
      <c r="I8" s="137">
        <f t="shared" si="1"/>
        <v>0</v>
      </c>
    </row>
    <row r="9" spans="1:9" x14ac:dyDescent="0.25">
      <c r="A9" s="4" t="s">
        <v>200</v>
      </c>
      <c r="B9" s="3" t="s">
        <v>33</v>
      </c>
      <c r="C9" s="282">
        <v>2200</v>
      </c>
      <c r="D9" s="283"/>
      <c r="E9" s="284"/>
      <c r="F9" s="3" t="s">
        <v>29</v>
      </c>
      <c r="G9" s="9" t="s">
        <v>30</v>
      </c>
      <c r="H9" s="85">
        <v>0</v>
      </c>
      <c r="I9" s="137">
        <f t="shared" si="1"/>
        <v>0</v>
      </c>
    </row>
    <row r="10" spans="1:9" x14ac:dyDescent="0.25">
      <c r="A10" s="4" t="s">
        <v>201</v>
      </c>
      <c r="B10" s="3" t="s">
        <v>43</v>
      </c>
      <c r="C10" s="282">
        <v>1</v>
      </c>
      <c r="D10" s="283"/>
      <c r="E10" s="284"/>
      <c r="F10" s="3" t="s">
        <v>29</v>
      </c>
      <c r="G10" s="9" t="s">
        <v>30</v>
      </c>
      <c r="H10" s="85">
        <v>0</v>
      </c>
      <c r="I10" s="137">
        <f t="shared" si="1"/>
        <v>0</v>
      </c>
    </row>
    <row r="11" spans="1:9" x14ac:dyDescent="0.25">
      <c r="A11" s="4" t="s">
        <v>202</v>
      </c>
      <c r="B11" s="3" t="s">
        <v>33</v>
      </c>
      <c r="C11" s="282">
        <v>161</v>
      </c>
      <c r="D11" s="283"/>
      <c r="E11" s="284"/>
      <c r="F11" s="3" t="s">
        <v>29</v>
      </c>
      <c r="G11" s="9" t="s">
        <v>30</v>
      </c>
      <c r="H11" s="85">
        <v>0</v>
      </c>
      <c r="I11" s="137">
        <f t="shared" si="1"/>
        <v>0</v>
      </c>
    </row>
    <row r="13" spans="1:9" ht="28.15" customHeight="1" x14ac:dyDescent="0.25">
      <c r="A13" s="288" t="s">
        <v>64</v>
      </c>
      <c r="B13" s="289"/>
      <c r="C13" s="289"/>
      <c r="D13" s="289"/>
      <c r="E13" s="289"/>
      <c r="F13" s="289"/>
      <c r="G13" s="289"/>
      <c r="H13" s="19"/>
      <c r="I13" s="19"/>
    </row>
    <row r="14" spans="1:9" ht="19.899999999999999" customHeight="1" x14ac:dyDescent="0.25">
      <c r="A14" s="290" t="s">
        <v>65</v>
      </c>
      <c r="B14" s="291"/>
      <c r="C14" s="291"/>
      <c r="D14" s="291"/>
      <c r="E14" s="291"/>
      <c r="F14" s="291"/>
      <c r="G14" s="291"/>
      <c r="H14" s="19"/>
      <c r="I14" s="19"/>
    </row>
  </sheetData>
  <sheetProtection sheet="1" objects="1" scenarios="1" selectLockedCells="1"/>
  <protectedRanges>
    <protectedRange sqref="H3:H11" name="Range1"/>
  </protectedRanges>
  <mergeCells count="12">
    <mergeCell ref="C7:E7"/>
    <mergeCell ref="A13:G13"/>
    <mergeCell ref="A14:G14"/>
    <mergeCell ref="C8:E8"/>
    <mergeCell ref="C9:E9"/>
    <mergeCell ref="C11:E11"/>
    <mergeCell ref="C10:E10"/>
    <mergeCell ref="A1:G1"/>
    <mergeCell ref="C4:E4"/>
    <mergeCell ref="C5:E5"/>
    <mergeCell ref="C3:E3"/>
    <mergeCell ref="C6:E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DB837-E27B-4F34-9CE5-78D4E5A250ED}">
  <dimension ref="A1:M16"/>
  <sheetViews>
    <sheetView workbookViewId="0">
      <selection activeCell="G11" sqref="G11"/>
    </sheetView>
  </sheetViews>
  <sheetFormatPr defaultRowHeight="15" x14ac:dyDescent="0.25"/>
  <cols>
    <col min="1" max="1" width="44.42578125" customWidth="1"/>
    <col min="8" max="8" width="13.28515625" customWidth="1"/>
    <col min="13" max="13" width="18.7109375" customWidth="1"/>
  </cols>
  <sheetData>
    <row r="1" spans="1:13" x14ac:dyDescent="0.25">
      <c r="A1" s="280" t="s">
        <v>203</v>
      </c>
      <c r="B1" s="281"/>
      <c r="C1" s="281"/>
      <c r="D1" s="281"/>
      <c r="E1" s="281"/>
      <c r="F1" s="281"/>
      <c r="G1" s="19"/>
      <c r="H1" s="19"/>
    </row>
    <row r="2" spans="1:13" ht="39" customHeight="1" x14ac:dyDescent="0.25">
      <c r="A2" s="112" t="s">
        <v>14</v>
      </c>
      <c r="B2" s="112" t="s">
        <v>15</v>
      </c>
      <c r="C2" s="5" t="s">
        <v>16</v>
      </c>
      <c r="D2" s="5" t="s">
        <v>17</v>
      </c>
      <c r="E2" s="5" t="s">
        <v>18</v>
      </c>
      <c r="F2" s="111" t="s">
        <v>20</v>
      </c>
      <c r="G2" s="138" t="s">
        <v>21</v>
      </c>
      <c r="H2" s="20" t="s">
        <v>22</v>
      </c>
    </row>
    <row r="3" spans="1:13" ht="20.45" customHeight="1" x14ac:dyDescent="0.25">
      <c r="A3" s="4" t="s">
        <v>204</v>
      </c>
      <c r="B3" s="3" t="s">
        <v>37</v>
      </c>
      <c r="C3" s="282">
        <v>6.75</v>
      </c>
      <c r="D3" s="283"/>
      <c r="E3" s="284"/>
      <c r="F3" s="9" t="s">
        <v>30</v>
      </c>
      <c r="G3" s="85">
        <v>0</v>
      </c>
      <c r="H3" s="137">
        <f t="shared" ref="H3:H13" si="0">G3*C3</f>
        <v>0</v>
      </c>
    </row>
    <row r="4" spans="1:13" x14ac:dyDescent="0.25">
      <c r="A4" s="4" t="s">
        <v>205</v>
      </c>
      <c r="B4" s="3" t="s">
        <v>37</v>
      </c>
      <c r="C4" s="282">
        <v>8.5</v>
      </c>
      <c r="D4" s="283"/>
      <c r="E4" s="284"/>
      <c r="F4" s="9" t="s">
        <v>30</v>
      </c>
      <c r="G4" s="85">
        <v>0</v>
      </c>
      <c r="H4" s="137">
        <f t="shared" si="0"/>
        <v>0</v>
      </c>
    </row>
    <row r="5" spans="1:13" x14ac:dyDescent="0.25">
      <c r="A5" s="4" t="s">
        <v>206</v>
      </c>
      <c r="B5" s="3" t="s">
        <v>37</v>
      </c>
      <c r="C5" s="282">
        <v>39</v>
      </c>
      <c r="D5" s="283"/>
      <c r="E5" s="284"/>
      <c r="F5" s="9" t="s">
        <v>30</v>
      </c>
      <c r="G5" s="85">
        <v>0</v>
      </c>
      <c r="H5" s="137">
        <f t="shared" si="0"/>
        <v>0</v>
      </c>
    </row>
    <row r="6" spans="1:13" x14ac:dyDescent="0.25">
      <c r="A6" s="4" t="s">
        <v>207</v>
      </c>
      <c r="B6" s="3" t="s">
        <v>37</v>
      </c>
      <c r="C6" s="282">
        <v>41.5</v>
      </c>
      <c r="D6" s="283"/>
      <c r="E6" s="284"/>
      <c r="F6" s="9" t="s">
        <v>30</v>
      </c>
      <c r="G6" s="85">
        <v>0</v>
      </c>
      <c r="H6" s="137">
        <f t="shared" si="0"/>
        <v>0</v>
      </c>
    </row>
    <row r="7" spans="1:13" ht="21" x14ac:dyDescent="0.25">
      <c r="A7" s="4" t="s">
        <v>208</v>
      </c>
      <c r="B7" s="3" t="s">
        <v>209</v>
      </c>
      <c r="C7" s="282">
        <v>188</v>
      </c>
      <c r="D7" s="283"/>
      <c r="E7" s="284"/>
      <c r="F7" s="9" t="s">
        <v>30</v>
      </c>
      <c r="G7" s="85">
        <v>0</v>
      </c>
      <c r="H7" s="137">
        <f t="shared" si="0"/>
        <v>0</v>
      </c>
      <c r="J7" s="130"/>
      <c r="M7" s="131"/>
    </row>
    <row r="8" spans="1:13" ht="18.75" x14ac:dyDescent="0.3">
      <c r="A8" s="4" t="s">
        <v>210</v>
      </c>
      <c r="B8" s="3" t="s">
        <v>37</v>
      </c>
      <c r="C8" s="282">
        <v>4.1500000000000004</v>
      </c>
      <c r="D8" s="283"/>
      <c r="E8" s="284"/>
      <c r="F8" s="9" t="s">
        <v>30</v>
      </c>
      <c r="G8" s="85">
        <v>0</v>
      </c>
      <c r="H8" s="137">
        <f t="shared" si="0"/>
        <v>0</v>
      </c>
      <c r="L8" s="132"/>
      <c r="M8" s="126"/>
    </row>
    <row r="9" spans="1:13" x14ac:dyDescent="0.25">
      <c r="A9" s="4" t="s">
        <v>211</v>
      </c>
      <c r="B9" s="3" t="s">
        <v>33</v>
      </c>
      <c r="C9" s="282">
        <v>3810</v>
      </c>
      <c r="D9" s="283"/>
      <c r="E9" s="284"/>
      <c r="F9" s="9" t="s">
        <v>30</v>
      </c>
      <c r="G9" s="85">
        <v>0</v>
      </c>
      <c r="H9" s="137">
        <f t="shared" si="0"/>
        <v>0</v>
      </c>
    </row>
    <row r="10" spans="1:13" ht="18.75" x14ac:dyDescent="0.3">
      <c r="A10" s="4" t="s">
        <v>212</v>
      </c>
      <c r="B10" s="3" t="s">
        <v>33</v>
      </c>
      <c r="C10" s="282">
        <v>4535</v>
      </c>
      <c r="D10" s="283"/>
      <c r="E10" s="284"/>
      <c r="F10" s="9" t="s">
        <v>30</v>
      </c>
      <c r="G10" s="85">
        <v>0</v>
      </c>
      <c r="H10" s="137">
        <f t="shared" si="0"/>
        <v>0</v>
      </c>
      <c r="L10" s="132"/>
      <c r="M10" s="126"/>
    </row>
    <row r="11" spans="1:13" x14ac:dyDescent="0.25">
      <c r="A11" s="4" t="s">
        <v>213</v>
      </c>
      <c r="B11" s="3" t="s">
        <v>33</v>
      </c>
      <c r="C11" s="282">
        <v>5260</v>
      </c>
      <c r="D11" s="283"/>
      <c r="E11" s="284"/>
      <c r="F11" s="9" t="s">
        <v>30</v>
      </c>
      <c r="G11" s="85">
        <v>0</v>
      </c>
      <c r="H11" s="137">
        <f t="shared" si="0"/>
        <v>0</v>
      </c>
    </row>
    <row r="12" spans="1:13" x14ac:dyDescent="0.25">
      <c r="A12" s="4" t="s">
        <v>214</v>
      </c>
      <c r="B12" s="3" t="s">
        <v>33</v>
      </c>
      <c r="C12" s="282">
        <v>5984</v>
      </c>
      <c r="D12" s="283"/>
      <c r="E12" s="284"/>
      <c r="F12" s="9" t="s">
        <v>30</v>
      </c>
      <c r="G12" s="85">
        <v>0</v>
      </c>
      <c r="H12" s="137">
        <f t="shared" si="0"/>
        <v>0</v>
      </c>
    </row>
    <row r="13" spans="1:13" x14ac:dyDescent="0.25">
      <c r="A13" s="4" t="s">
        <v>215</v>
      </c>
      <c r="B13" s="3" t="s">
        <v>24</v>
      </c>
      <c r="C13" s="282">
        <v>3123</v>
      </c>
      <c r="D13" s="283"/>
      <c r="E13" s="284"/>
      <c r="F13" s="9" t="s">
        <v>30</v>
      </c>
      <c r="G13" s="85">
        <v>0</v>
      </c>
      <c r="H13" s="137">
        <f t="shared" si="0"/>
        <v>0</v>
      </c>
    </row>
    <row r="15" spans="1:13" ht="42.6" customHeight="1" x14ac:dyDescent="0.25">
      <c r="A15" s="288" t="s">
        <v>64</v>
      </c>
      <c r="B15" s="289"/>
      <c r="C15" s="289"/>
      <c r="D15" s="289"/>
      <c r="E15" s="289"/>
      <c r="F15" s="289"/>
      <c r="G15" s="19"/>
      <c r="H15" s="19"/>
    </row>
    <row r="16" spans="1:13" ht="19.899999999999999" customHeight="1" x14ac:dyDescent="0.25">
      <c r="A16" s="290" t="s">
        <v>65</v>
      </c>
      <c r="B16" s="291"/>
      <c r="C16" s="291"/>
      <c r="D16" s="291"/>
      <c r="E16" s="291"/>
      <c r="F16" s="291"/>
      <c r="G16" s="19"/>
      <c r="H16" s="19"/>
    </row>
  </sheetData>
  <sheetProtection sheet="1" objects="1" scenarios="1" selectLockedCells="1"/>
  <protectedRanges>
    <protectedRange sqref="G3:G13" name="Range1"/>
  </protectedRanges>
  <mergeCells count="14">
    <mergeCell ref="A15:F15"/>
    <mergeCell ref="A16:F16"/>
    <mergeCell ref="C12:E12"/>
    <mergeCell ref="C13:E13"/>
    <mergeCell ref="C9:E9"/>
    <mergeCell ref="C10:E10"/>
    <mergeCell ref="C11:E11"/>
    <mergeCell ref="A1:F1"/>
    <mergeCell ref="C6:E6"/>
    <mergeCell ref="C7:E7"/>
    <mergeCell ref="C8:E8"/>
    <mergeCell ref="C3:E3"/>
    <mergeCell ref="C4:E4"/>
    <mergeCell ref="C5:E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2E41F-2E64-4EBA-B47D-731CB1F64420}">
  <dimension ref="A1:M18"/>
  <sheetViews>
    <sheetView workbookViewId="0">
      <selection activeCell="G3" sqref="G3"/>
    </sheetView>
  </sheetViews>
  <sheetFormatPr defaultRowHeight="15" x14ac:dyDescent="0.25"/>
  <cols>
    <col min="1" max="1" width="42.42578125" customWidth="1"/>
    <col min="8" max="8" width="12" customWidth="1"/>
    <col min="13" max="13" width="13.28515625" customWidth="1"/>
  </cols>
  <sheetData>
    <row r="1" spans="1:13" x14ac:dyDescent="0.25">
      <c r="A1" s="280" t="s">
        <v>216</v>
      </c>
      <c r="B1" s="281"/>
      <c r="C1" s="281"/>
      <c r="D1" s="281"/>
      <c r="E1" s="281"/>
      <c r="F1" s="281"/>
      <c r="G1" s="19"/>
      <c r="H1" s="19"/>
    </row>
    <row r="2" spans="1:13" ht="33.75" x14ac:dyDescent="0.25">
      <c r="A2" s="112" t="s">
        <v>14</v>
      </c>
      <c r="B2" s="112" t="s">
        <v>15</v>
      </c>
      <c r="C2" s="112" t="s">
        <v>16</v>
      </c>
      <c r="D2" s="112" t="s">
        <v>17</v>
      </c>
      <c r="E2" s="112" t="s">
        <v>18</v>
      </c>
      <c r="F2" s="111" t="s">
        <v>20</v>
      </c>
      <c r="G2" s="138" t="s">
        <v>21</v>
      </c>
      <c r="H2" s="16" t="s">
        <v>22</v>
      </c>
    </row>
    <row r="3" spans="1:13" x14ac:dyDescent="0.25">
      <c r="A3" s="4" t="s">
        <v>217</v>
      </c>
      <c r="B3" s="6" t="s">
        <v>28</v>
      </c>
      <c r="C3" s="292">
        <v>792</v>
      </c>
      <c r="D3" s="293"/>
      <c r="E3" s="294"/>
      <c r="F3" s="181" t="s">
        <v>30</v>
      </c>
      <c r="G3" s="86">
        <v>0</v>
      </c>
      <c r="H3" s="139">
        <f t="shared" ref="H3:H14" si="0">G3*C3</f>
        <v>0</v>
      </c>
    </row>
    <row r="4" spans="1:13" x14ac:dyDescent="0.25">
      <c r="A4" s="4" t="s">
        <v>218</v>
      </c>
      <c r="B4" s="6" t="s">
        <v>28</v>
      </c>
      <c r="C4" s="292">
        <v>1230</v>
      </c>
      <c r="D4" s="293"/>
      <c r="E4" s="294"/>
      <c r="F4" s="181" t="s">
        <v>30</v>
      </c>
      <c r="G4" s="86">
        <v>0</v>
      </c>
      <c r="H4" s="139">
        <f t="shared" si="0"/>
        <v>0</v>
      </c>
    </row>
    <row r="5" spans="1:13" x14ac:dyDescent="0.25">
      <c r="A5" s="4" t="s">
        <v>219</v>
      </c>
      <c r="B5" s="6" t="s">
        <v>28</v>
      </c>
      <c r="C5" s="292">
        <v>1522</v>
      </c>
      <c r="D5" s="293"/>
      <c r="E5" s="294"/>
      <c r="F5" s="181" t="s">
        <v>30</v>
      </c>
      <c r="G5" s="86">
        <v>0</v>
      </c>
      <c r="H5" s="139">
        <f t="shared" si="0"/>
        <v>0</v>
      </c>
    </row>
    <row r="6" spans="1:13" ht="21" x14ac:dyDescent="0.25">
      <c r="A6" s="4" t="s">
        <v>220</v>
      </c>
      <c r="B6" s="6" t="s">
        <v>28</v>
      </c>
      <c r="C6" s="292">
        <v>1815</v>
      </c>
      <c r="D6" s="293"/>
      <c r="E6" s="294"/>
      <c r="F6" s="181" t="s">
        <v>30</v>
      </c>
      <c r="G6" s="86">
        <v>0</v>
      </c>
      <c r="H6" s="139">
        <f t="shared" si="0"/>
        <v>0</v>
      </c>
      <c r="J6" s="130"/>
      <c r="M6" s="131"/>
    </row>
    <row r="7" spans="1:13" ht="18.75" x14ac:dyDescent="0.3">
      <c r="A7" s="4" t="s">
        <v>221</v>
      </c>
      <c r="B7" s="6" t="s">
        <v>28</v>
      </c>
      <c r="C7" s="292">
        <v>2107</v>
      </c>
      <c r="D7" s="293"/>
      <c r="E7" s="294"/>
      <c r="F7" s="181" t="s">
        <v>30</v>
      </c>
      <c r="G7" s="86">
        <v>0</v>
      </c>
      <c r="H7" s="139">
        <f t="shared" si="0"/>
        <v>0</v>
      </c>
      <c r="L7" s="132"/>
      <c r="M7" s="126"/>
    </row>
    <row r="8" spans="1:13" x14ac:dyDescent="0.25">
      <c r="A8" s="4" t="s">
        <v>222</v>
      </c>
      <c r="B8" s="6" t="s">
        <v>28</v>
      </c>
      <c r="C8" s="292">
        <v>2399</v>
      </c>
      <c r="D8" s="293"/>
      <c r="E8" s="294"/>
      <c r="F8" s="181" t="s">
        <v>30</v>
      </c>
      <c r="G8" s="86">
        <v>0</v>
      </c>
      <c r="H8" s="139">
        <f t="shared" si="0"/>
        <v>0</v>
      </c>
    </row>
    <row r="9" spans="1:13" ht="18.75" x14ac:dyDescent="0.3">
      <c r="A9" s="4" t="s">
        <v>223</v>
      </c>
      <c r="B9" s="6" t="s">
        <v>28</v>
      </c>
      <c r="C9" s="292">
        <v>2691</v>
      </c>
      <c r="D9" s="293"/>
      <c r="E9" s="294"/>
      <c r="F9" s="181" t="s">
        <v>30</v>
      </c>
      <c r="G9" s="86">
        <v>0</v>
      </c>
      <c r="H9" s="139">
        <f t="shared" si="0"/>
        <v>0</v>
      </c>
      <c r="L9" s="132"/>
      <c r="M9" s="126"/>
    </row>
    <row r="10" spans="1:13" x14ac:dyDescent="0.25">
      <c r="A10" s="4" t="s">
        <v>224</v>
      </c>
      <c r="B10" s="6" t="s">
        <v>28</v>
      </c>
      <c r="C10" s="292">
        <v>2984</v>
      </c>
      <c r="D10" s="293"/>
      <c r="E10" s="294"/>
      <c r="F10" s="181" t="s">
        <v>30</v>
      </c>
      <c r="G10" s="86">
        <v>0</v>
      </c>
      <c r="H10" s="139">
        <f t="shared" si="0"/>
        <v>0</v>
      </c>
    </row>
    <row r="11" spans="1:13" x14ac:dyDescent="0.25">
      <c r="A11" s="4" t="s">
        <v>225</v>
      </c>
      <c r="B11" s="6" t="s">
        <v>28</v>
      </c>
      <c r="C11" s="292">
        <v>3568</v>
      </c>
      <c r="D11" s="293"/>
      <c r="E11" s="294"/>
      <c r="F11" s="181" t="s">
        <v>30</v>
      </c>
      <c r="G11" s="86">
        <v>0</v>
      </c>
      <c r="H11" s="139">
        <f t="shared" si="0"/>
        <v>0</v>
      </c>
    </row>
    <row r="12" spans="1:13" x14ac:dyDescent="0.25">
      <c r="A12" s="4" t="s">
        <v>226</v>
      </c>
      <c r="B12" s="6" t="s">
        <v>57</v>
      </c>
      <c r="C12" s="292">
        <v>134</v>
      </c>
      <c r="D12" s="293"/>
      <c r="E12" s="294"/>
      <c r="F12" s="181" t="s">
        <v>30</v>
      </c>
      <c r="G12" s="86">
        <v>0</v>
      </c>
      <c r="H12" s="139">
        <f t="shared" si="0"/>
        <v>0</v>
      </c>
    </row>
    <row r="13" spans="1:13" ht="16.149999999999999" customHeight="1" x14ac:dyDescent="0.25">
      <c r="A13" s="4" t="s">
        <v>227</v>
      </c>
      <c r="B13" s="6" t="s">
        <v>37</v>
      </c>
      <c r="C13" s="292">
        <v>773</v>
      </c>
      <c r="D13" s="293"/>
      <c r="E13" s="294"/>
      <c r="F13" s="181" t="s">
        <v>30</v>
      </c>
      <c r="G13" s="86">
        <v>0</v>
      </c>
      <c r="H13" s="139">
        <f t="shared" si="0"/>
        <v>0</v>
      </c>
    </row>
    <row r="14" spans="1:13" ht="26.45" customHeight="1" x14ac:dyDescent="0.25">
      <c r="A14" s="4" t="s">
        <v>228</v>
      </c>
      <c r="B14" s="6" t="s">
        <v>229</v>
      </c>
      <c r="C14" s="292">
        <v>10</v>
      </c>
      <c r="D14" s="293"/>
      <c r="E14" s="294"/>
      <c r="F14" s="181" t="s">
        <v>30</v>
      </c>
      <c r="G14" s="86">
        <v>0</v>
      </c>
      <c r="H14" s="139">
        <f t="shared" si="0"/>
        <v>0</v>
      </c>
    </row>
    <row r="17" spans="1:8" ht="28.15" customHeight="1" x14ac:dyDescent="0.25">
      <c r="A17" s="288" t="s">
        <v>64</v>
      </c>
      <c r="B17" s="289"/>
      <c r="C17" s="289"/>
      <c r="D17" s="289"/>
      <c r="E17" s="289"/>
      <c r="F17" s="289"/>
      <c r="G17" s="19"/>
      <c r="H17" s="19"/>
    </row>
    <row r="18" spans="1:8" ht="19.899999999999999" customHeight="1" x14ac:dyDescent="0.25">
      <c r="A18" s="290" t="s">
        <v>65</v>
      </c>
      <c r="B18" s="291"/>
      <c r="C18" s="291"/>
      <c r="D18" s="291"/>
      <c r="E18" s="291"/>
      <c r="F18" s="291"/>
      <c r="G18" s="19"/>
      <c r="H18" s="19"/>
    </row>
  </sheetData>
  <sheetProtection sheet="1" objects="1" scenarios="1" selectLockedCells="1"/>
  <protectedRanges>
    <protectedRange sqref="G3:G14" name="Range1"/>
  </protectedRanges>
  <mergeCells count="15">
    <mergeCell ref="C12:E12"/>
    <mergeCell ref="C13:E13"/>
    <mergeCell ref="C14:E14"/>
    <mergeCell ref="A17:F17"/>
    <mergeCell ref="A18:F18"/>
    <mergeCell ref="C10:E10"/>
    <mergeCell ref="C11:E11"/>
    <mergeCell ref="A1:F1"/>
    <mergeCell ref="C9:E9"/>
    <mergeCell ref="C6:E6"/>
    <mergeCell ref="C7:E7"/>
    <mergeCell ref="C8:E8"/>
    <mergeCell ref="C3:E3"/>
    <mergeCell ref="C4:E4"/>
    <mergeCell ref="C5:E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71CD5-D6BF-48E6-8024-1019175AB09A}">
  <sheetPr>
    <pageSetUpPr fitToPage="1"/>
  </sheetPr>
  <dimension ref="A1:AA43"/>
  <sheetViews>
    <sheetView tabSelected="1" topLeftCell="A12" zoomScale="80" zoomScaleNormal="80" workbookViewId="0">
      <selection activeCell="C38" sqref="C38:C39"/>
    </sheetView>
  </sheetViews>
  <sheetFormatPr defaultRowHeight="15" x14ac:dyDescent="0.25"/>
  <cols>
    <col min="1" max="1" width="84" customWidth="1"/>
    <col min="2" max="2" width="11.140625" style="13" customWidth="1"/>
    <col min="3" max="3" width="9.5703125" style="13" customWidth="1"/>
    <col min="4" max="4" width="11.7109375" style="13" customWidth="1"/>
    <col min="5" max="5" width="17.28515625" style="94" customWidth="1"/>
    <col min="6" max="6" width="31.5703125" style="13" customWidth="1"/>
    <col min="7" max="7" width="7.85546875" style="13" customWidth="1"/>
    <col min="8" max="8" width="42.28515625" customWidth="1"/>
    <col min="9" max="9" width="8.140625" customWidth="1"/>
    <col min="10" max="10" width="9.28515625" customWidth="1"/>
    <col min="11" max="11" width="7.28515625" customWidth="1"/>
    <col min="12" max="12" width="8.85546875" customWidth="1"/>
  </cols>
  <sheetData>
    <row r="1" spans="1:11" ht="66" customHeight="1" x14ac:dyDescent="0.35">
      <c r="A1" s="217" t="s">
        <v>230</v>
      </c>
      <c r="B1" s="218"/>
      <c r="C1" s="218"/>
      <c r="D1" s="218"/>
      <c r="E1" s="218"/>
      <c r="G1"/>
    </row>
    <row r="2" spans="1:11" ht="15" customHeight="1" x14ac:dyDescent="0.25">
      <c r="A2" s="219" t="s">
        <v>231</v>
      </c>
      <c r="B2" s="220"/>
      <c r="C2" s="220"/>
      <c r="D2" s="220"/>
      <c r="E2" s="220"/>
      <c r="G2"/>
    </row>
    <row r="3" spans="1:11" ht="15" customHeight="1" x14ac:dyDescent="0.25">
      <c r="A3" s="219" t="s">
        <v>232</v>
      </c>
      <c r="B3" s="220"/>
      <c r="C3" s="220"/>
      <c r="D3" s="220"/>
      <c r="E3" s="220"/>
      <c r="G3"/>
    </row>
    <row r="4" spans="1:11" ht="15" customHeight="1" x14ac:dyDescent="0.25">
      <c r="A4" s="219" t="s">
        <v>233</v>
      </c>
      <c r="B4" s="220"/>
      <c r="C4" s="220"/>
      <c r="D4" s="220"/>
      <c r="E4" s="220"/>
      <c r="G4"/>
    </row>
    <row r="5" spans="1:11" ht="15.75" x14ac:dyDescent="0.25">
      <c r="A5" s="221" t="s">
        <v>556</v>
      </c>
      <c r="B5" s="220"/>
      <c r="C5" s="220"/>
      <c r="D5" s="220"/>
      <c r="E5" s="220"/>
      <c r="G5"/>
    </row>
    <row r="6" spans="1:11" ht="15" customHeight="1" thickBot="1" x14ac:dyDescent="0.4">
      <c r="A6" s="44"/>
      <c r="B6" s="40"/>
      <c r="F6" s="87"/>
      <c r="G6"/>
    </row>
    <row r="7" spans="1:11" s="15" customFormat="1" ht="15.75" x14ac:dyDescent="0.25">
      <c r="A7" s="96" t="s">
        <v>234</v>
      </c>
      <c r="B7" s="97" t="s">
        <v>21</v>
      </c>
      <c r="C7" s="97" t="s">
        <v>235</v>
      </c>
      <c r="D7" s="97" t="s">
        <v>236</v>
      </c>
      <c r="E7" s="98" t="s">
        <v>237</v>
      </c>
      <c r="G7"/>
      <c r="H7"/>
      <c r="I7"/>
      <c r="J7"/>
      <c r="K7"/>
    </row>
    <row r="8" spans="1:11" x14ac:dyDescent="0.25">
      <c r="A8" s="99" t="str" cm="1">
        <f t="array" ref="A8">_xlfn._xlws.FILTER(_xlfn.ANCHORARRAY(Data!G4),_xlfn.ANCHORARRAY(Data!F4)=0,"")</f>
        <v/>
      </c>
      <c r="B8" s="37" t="str" cm="1">
        <f t="array" ref="B8">_xlfn._xlws.FILTER(_xlfn.ANCHORARRAY(Data!J4),_xlfn.ANCHORARRAY(Data!F4)=0,"")</f>
        <v/>
      </c>
      <c r="C8" s="37" cm="1">
        <f t="array" ref="C8:C20">_xlfn._xlws.FILTER(Data!H4:H17,Data!F4:F17=0)</f>
        <v>0</v>
      </c>
      <c r="D8" s="93" t="e">
        <f>IF(B8&gt;0,E8/B8,0)</f>
        <v>#VALUE!</v>
      </c>
      <c r="E8" s="100" t="str" cm="1">
        <f t="array" ref="E8">_xlfn._xlws.FILTER(_xlfn.ANCHORARRAY(Data!I4),_xlfn.ANCHORARRAY(Data!F4)=0,"")</f>
        <v/>
      </c>
      <c r="G8"/>
      <c r="H8" s="88"/>
    </row>
    <row r="9" spans="1:11" ht="15.75" x14ac:dyDescent="0.25">
      <c r="A9" s="99"/>
      <c r="B9" s="37"/>
      <c r="C9" s="36">
        <v>0</v>
      </c>
      <c r="D9" s="93">
        <f t="shared" ref="D9:D21" si="0">IF(B9&gt;0,E9/B9,0)</f>
        <v>0</v>
      </c>
      <c r="E9" s="101"/>
      <c r="F9" s="89"/>
      <c r="G9"/>
    </row>
    <row r="10" spans="1:11" ht="15.75" x14ac:dyDescent="0.25">
      <c r="A10" s="99"/>
      <c r="B10" s="37"/>
      <c r="C10" s="36">
        <v>0</v>
      </c>
      <c r="D10" s="93">
        <f t="shared" si="0"/>
        <v>0</v>
      </c>
      <c r="E10" s="101"/>
      <c r="F10" s="90"/>
      <c r="G10"/>
    </row>
    <row r="11" spans="1:11" ht="15.75" x14ac:dyDescent="0.25">
      <c r="A11" s="99"/>
      <c r="B11" s="37"/>
      <c r="C11" s="36">
        <v>0</v>
      </c>
      <c r="D11" s="93">
        <f t="shared" si="0"/>
        <v>0</v>
      </c>
      <c r="E11" s="101"/>
      <c r="F11" s="90"/>
      <c r="G11"/>
    </row>
    <row r="12" spans="1:11" ht="15.75" x14ac:dyDescent="0.25">
      <c r="A12" s="99"/>
      <c r="B12" s="37"/>
      <c r="C12" s="36">
        <v>0</v>
      </c>
      <c r="D12" s="93">
        <f t="shared" si="0"/>
        <v>0</v>
      </c>
      <c r="E12" s="101"/>
      <c r="F12" s="90"/>
      <c r="G12"/>
    </row>
    <row r="13" spans="1:11" ht="15.75" x14ac:dyDescent="0.25">
      <c r="A13" s="99"/>
      <c r="B13" s="37"/>
      <c r="C13" s="36">
        <v>0</v>
      </c>
      <c r="D13" s="93">
        <f t="shared" si="0"/>
        <v>0</v>
      </c>
      <c r="E13" s="101"/>
      <c r="F13" s="90"/>
      <c r="G13"/>
    </row>
    <row r="14" spans="1:11" ht="15.75" x14ac:dyDescent="0.25">
      <c r="A14" s="99"/>
      <c r="B14" s="37"/>
      <c r="C14" s="36">
        <v>0</v>
      </c>
      <c r="D14" s="93">
        <f t="shared" si="0"/>
        <v>0</v>
      </c>
      <c r="E14" s="101"/>
      <c r="F14" s="90"/>
      <c r="G14"/>
    </row>
    <row r="15" spans="1:11" ht="15.75" x14ac:dyDescent="0.25">
      <c r="A15" s="99"/>
      <c r="B15" s="37"/>
      <c r="C15" s="36">
        <v>0</v>
      </c>
      <c r="D15" s="93">
        <f t="shared" si="0"/>
        <v>0</v>
      </c>
      <c r="E15" s="101"/>
      <c r="F15" s="90"/>
      <c r="G15"/>
    </row>
    <row r="16" spans="1:11" ht="15.75" x14ac:dyDescent="0.25">
      <c r="A16" s="99"/>
      <c r="B16" s="37"/>
      <c r="C16" s="36">
        <v>0</v>
      </c>
      <c r="D16" s="93">
        <f t="shared" si="0"/>
        <v>0</v>
      </c>
      <c r="E16" s="101"/>
      <c r="F16" s="90"/>
      <c r="G16"/>
    </row>
    <row r="17" spans="1:7" ht="15.75" x14ac:dyDescent="0.25">
      <c r="A17" s="99"/>
      <c r="B17" s="37"/>
      <c r="C17" s="36">
        <v>0</v>
      </c>
      <c r="D17" s="93">
        <f t="shared" si="0"/>
        <v>0</v>
      </c>
      <c r="E17" s="101"/>
      <c r="F17" s="90"/>
      <c r="G17" s="157"/>
    </row>
    <row r="18" spans="1:7" ht="18.75" x14ac:dyDescent="0.3">
      <c r="A18" s="99"/>
      <c r="B18" s="37"/>
      <c r="C18" s="36">
        <v>0</v>
      </c>
      <c r="D18" s="93">
        <f t="shared" si="0"/>
        <v>0</v>
      </c>
      <c r="E18" s="101"/>
      <c r="F18" s="91"/>
      <c r="G18" s="91"/>
    </row>
    <row r="19" spans="1:7" ht="15.75" x14ac:dyDescent="0.25">
      <c r="A19" s="99"/>
      <c r="B19" s="37"/>
      <c r="C19" s="36">
        <v>0</v>
      </c>
      <c r="D19" s="93">
        <f t="shared" si="0"/>
        <v>0</v>
      </c>
      <c r="E19" s="101"/>
    </row>
    <row r="20" spans="1:7" ht="15.75" x14ac:dyDescent="0.25">
      <c r="A20" s="99"/>
      <c r="B20" s="37"/>
      <c r="C20" s="36">
        <v>0</v>
      </c>
      <c r="D20" s="93">
        <f t="shared" si="0"/>
        <v>0</v>
      </c>
      <c r="E20" s="101"/>
    </row>
    <row r="21" spans="1:7" ht="15.75" x14ac:dyDescent="0.25">
      <c r="A21" s="142"/>
      <c r="B21" s="37"/>
      <c r="C21" s="36"/>
      <c r="D21" s="93">
        <f t="shared" si="0"/>
        <v>0</v>
      </c>
      <c r="E21" s="101"/>
    </row>
    <row r="22" spans="1:7" ht="15.75" customHeight="1" x14ac:dyDescent="0.25">
      <c r="A22" s="143" t="s">
        <v>238</v>
      </c>
      <c r="B22" s="97" t="s">
        <v>21</v>
      </c>
      <c r="C22" s="97" t="s">
        <v>235</v>
      </c>
      <c r="D22" s="97" t="s">
        <v>236</v>
      </c>
      <c r="E22" s="98" t="s">
        <v>237</v>
      </c>
    </row>
    <row r="23" spans="1:7" ht="15.75" x14ac:dyDescent="0.25">
      <c r="A23" s="145"/>
      <c r="B23" s="146"/>
      <c r="C23" s="147" t="s">
        <v>28</v>
      </c>
      <c r="D23" s="148"/>
      <c r="E23" s="153">
        <f>D23*B23</f>
        <v>0</v>
      </c>
    </row>
    <row r="24" spans="1:7" ht="15.75" x14ac:dyDescent="0.25">
      <c r="A24" s="145"/>
      <c r="B24" s="146">
        <v>0</v>
      </c>
      <c r="C24" s="147" t="s">
        <v>28</v>
      </c>
      <c r="D24" s="148">
        <v>0</v>
      </c>
      <c r="E24" s="153">
        <f t="shared" ref="E24:E25" si="1">D24*B24</f>
        <v>0</v>
      </c>
    </row>
    <row r="25" spans="1:7" ht="15.75" x14ac:dyDescent="0.25">
      <c r="A25" s="149"/>
      <c r="B25" s="150">
        <v>0</v>
      </c>
      <c r="C25" s="151" t="s">
        <v>28</v>
      </c>
      <c r="D25" s="152">
        <v>0</v>
      </c>
      <c r="E25" s="154">
        <f t="shared" si="1"/>
        <v>0</v>
      </c>
    </row>
    <row r="26" spans="1:7" ht="15.75" x14ac:dyDescent="0.25">
      <c r="A26" s="38"/>
      <c r="B26" s="215" t="s">
        <v>239</v>
      </c>
      <c r="C26" s="215"/>
      <c r="D26" s="215"/>
      <c r="E26" s="107">
        <f>SUM(E8:E25)</f>
        <v>0</v>
      </c>
    </row>
    <row r="27" spans="1:7" ht="7.5" customHeight="1" thickBot="1" x14ac:dyDescent="0.3">
      <c r="A27" s="38"/>
      <c r="B27" s="41"/>
      <c r="C27" s="39"/>
      <c r="D27" s="39"/>
      <c r="E27" s="95"/>
    </row>
    <row r="28" spans="1:7" ht="15.75" x14ac:dyDescent="0.25">
      <c r="A28" s="102" t="s">
        <v>240</v>
      </c>
      <c r="B28" s="103" t="s">
        <v>21</v>
      </c>
      <c r="C28" s="104" t="s">
        <v>235</v>
      </c>
      <c r="D28" s="97" t="s">
        <v>236</v>
      </c>
      <c r="E28" s="98" t="s">
        <v>237</v>
      </c>
    </row>
    <row r="29" spans="1:7" ht="15.75" x14ac:dyDescent="0.25">
      <c r="A29" s="105" t="str" cm="1">
        <f t="array" ref="A29">_xlfn._xlws.FILTER(_xlfn.ANCHORARRAY(Data!G2),_xlfn.ANCHORARRAY(Data!F2)=1,"")</f>
        <v/>
      </c>
      <c r="B29" s="159" t="str" cm="1">
        <f t="array" ref="B29">_xlfn._xlws.FILTER(_xlfn.ANCHORARRAY(Data!J2),_xlfn.ANCHORARRAY(Data!F2)=1,"")</f>
        <v/>
      </c>
      <c r="C29" s="159" t="str" cm="1">
        <f t="array" ref="C29">_xlfn._xlws.FILTER(_xlfn.ANCHORARRAY(Data!H2),_xlfn.ANCHORARRAY(Data!F2)=1,"")</f>
        <v/>
      </c>
      <c r="D29" s="93" t="e">
        <f>IF(B29&gt;0,E29/B29,"")</f>
        <v>#VALUE!</v>
      </c>
      <c r="E29" s="106" t="str" cm="1">
        <f t="array" ref="E29">_xlfn._xlws.FILTER(_xlfn.ANCHORARRAY(Data!I2),_xlfn.ANCHORARRAY(Data!F2)=1,"")</f>
        <v/>
      </c>
    </row>
    <row r="30" spans="1:7" ht="15.75" x14ac:dyDescent="0.25">
      <c r="A30" s="105"/>
      <c r="B30" s="158"/>
      <c r="C30" s="158"/>
      <c r="D30" s="93" t="str">
        <f>IF(B30&gt;0,E30/B30,"")</f>
        <v/>
      </c>
      <c r="E30" s="106"/>
    </row>
    <row r="31" spans="1:7" ht="15.75" x14ac:dyDescent="0.25">
      <c r="A31" s="143" t="s">
        <v>241</v>
      </c>
      <c r="B31" s="97" t="s">
        <v>21</v>
      </c>
      <c r="C31" s="97" t="s">
        <v>235</v>
      </c>
      <c r="D31" s="97" t="s">
        <v>236</v>
      </c>
      <c r="E31" s="98" t="s">
        <v>237</v>
      </c>
    </row>
    <row r="32" spans="1:7" ht="15.75" x14ac:dyDescent="0.25">
      <c r="A32" s="162"/>
      <c r="B32" s="163"/>
      <c r="C32" s="163" t="s">
        <v>24</v>
      </c>
      <c r="D32" s="163"/>
      <c r="E32" s="155">
        <f>D32*B32</f>
        <v>0</v>
      </c>
    </row>
    <row r="33" spans="1:27" ht="15.75" x14ac:dyDescent="0.25">
      <c r="A33" s="164"/>
      <c r="B33" s="165">
        <v>0</v>
      </c>
      <c r="C33" s="165" t="s">
        <v>24</v>
      </c>
      <c r="D33" s="165">
        <v>0</v>
      </c>
      <c r="E33" s="156">
        <f>D33*B33</f>
        <v>0</v>
      </c>
    </row>
    <row r="34" spans="1:27" ht="15.75" x14ac:dyDescent="0.25">
      <c r="A34" s="227" t="s">
        <v>242</v>
      </c>
      <c r="B34" s="227"/>
      <c r="C34" s="227"/>
      <c r="D34" s="227"/>
      <c r="E34" s="108">
        <f>SUM(E29:E33)</f>
        <v>0</v>
      </c>
    </row>
    <row r="35" spans="1:27" ht="15.75" customHeight="1" thickBot="1" x14ac:dyDescent="0.3">
      <c r="B35" s="224" t="s">
        <v>243</v>
      </c>
      <c r="C35" s="224"/>
      <c r="D35" s="224"/>
      <c r="E35" s="109">
        <f>E26+E34</f>
        <v>0</v>
      </c>
    </row>
    <row r="36" spans="1:27" ht="63" customHeight="1" thickBot="1" x14ac:dyDescent="0.4">
      <c r="A36" s="110" t="str">
        <f>IF(E36&lt;E35,"USE ACUTAL COST","USE COMPONENT COST")</f>
        <v>USE COMPONENT COST</v>
      </c>
      <c r="B36" s="225" t="s">
        <v>244</v>
      </c>
      <c r="C36" s="226"/>
      <c r="D36" s="226"/>
      <c r="E36" s="177">
        <f>'Receipts (Actual Cost)'!B2</f>
        <v>0</v>
      </c>
      <c r="F36" s="140"/>
    </row>
    <row r="37" spans="1:27" ht="65.25" customHeight="1" x14ac:dyDescent="0.25">
      <c r="A37" s="13"/>
      <c r="B37" s="383" t="s">
        <v>557</v>
      </c>
      <c r="C37" s="172" t="s">
        <v>245</v>
      </c>
      <c r="D37" s="167" t="s">
        <v>246</v>
      </c>
      <c r="E37" s="168" t="s">
        <v>247</v>
      </c>
      <c r="F37" s="140"/>
      <c r="G37"/>
    </row>
    <row r="38" spans="1:27" ht="15.75" x14ac:dyDescent="0.25">
      <c r="A38" s="211" t="s">
        <v>248</v>
      </c>
      <c r="B38" s="212">
        <v>0.9</v>
      </c>
      <c r="C38" s="222">
        <v>0</v>
      </c>
      <c r="D38" s="166">
        <f>ROUND($E$35*B38*C38,0)</f>
        <v>0</v>
      </c>
      <c r="E38" s="169">
        <f>IF(E36&lt;E35,E36*B38*C38,D38)</f>
        <v>0</v>
      </c>
      <c r="G38"/>
      <c r="AA38" t="s">
        <v>249</v>
      </c>
    </row>
    <row r="39" spans="1:27" ht="16.5" thickBot="1" x14ac:dyDescent="0.3">
      <c r="A39" s="213" t="s">
        <v>250</v>
      </c>
      <c r="B39" s="214">
        <v>0.7</v>
      </c>
      <c r="C39" s="223"/>
      <c r="D39" s="170">
        <f>ROUND(B39*C38*E35,0)</f>
        <v>0</v>
      </c>
      <c r="E39" s="171">
        <f>IF(E36&lt;E35,E36*B39*C38,D39)</f>
        <v>0</v>
      </c>
      <c r="G39"/>
      <c r="AA39" t="s">
        <v>251</v>
      </c>
    </row>
    <row r="40" spans="1:27" s="173" customFormat="1" ht="42" customHeight="1" thickBot="1" x14ac:dyDescent="0.4">
      <c r="A40" s="174" t="s">
        <v>252</v>
      </c>
      <c r="B40" s="176" t="s">
        <v>254</v>
      </c>
      <c r="C40" s="228" t="s">
        <v>253</v>
      </c>
      <c r="D40" s="229"/>
      <c r="E40" s="175" t="str">
        <f>IF(B40="INCOMPLETE","DETERMINE TRACK",(IF(B40="TRACK 1",E38,E39)))</f>
        <v>DETERMINE TRACK</v>
      </c>
      <c r="F40" s="40"/>
      <c r="G40" s="33"/>
      <c r="H40" s="33"/>
      <c r="I40" s="33"/>
      <c r="J40" s="33"/>
      <c r="K40" s="33"/>
      <c r="L40" s="33"/>
      <c r="M40" s="33"/>
      <c r="N40" s="33"/>
      <c r="O40" s="33"/>
      <c r="P40" s="33"/>
      <c r="Q40" s="33"/>
      <c r="R40" s="33"/>
      <c r="S40" s="33"/>
      <c r="T40" s="33"/>
      <c r="U40" s="33"/>
      <c r="V40" s="33"/>
      <c r="W40" s="33"/>
      <c r="X40" s="33"/>
      <c r="Y40" s="33"/>
      <c r="Z40" s="33"/>
      <c r="AA40" s="33" t="s">
        <v>254</v>
      </c>
    </row>
    <row r="41" spans="1:27" ht="15" customHeight="1" x14ac:dyDescent="0.25">
      <c r="A41" s="216" t="s">
        <v>255</v>
      </c>
      <c r="B41" s="216"/>
      <c r="C41" s="216"/>
      <c r="D41" s="216"/>
      <c r="E41" s="216"/>
    </row>
    <row r="42" spans="1:27" x14ac:dyDescent="0.25">
      <c r="A42" s="216"/>
      <c r="B42" s="216"/>
      <c r="C42" s="216"/>
      <c r="D42" s="216"/>
      <c r="E42" s="216"/>
    </row>
    <row r="43" spans="1:27" x14ac:dyDescent="0.25">
      <c r="A43" s="216"/>
      <c r="B43" s="216"/>
      <c r="C43" s="216"/>
      <c r="D43" s="216"/>
      <c r="E43" s="216"/>
    </row>
  </sheetData>
  <sheetProtection algorithmName="SHA-512" hashValue="z29/FEc8Ll+suPQ86/NJMWxMNSJx8hSBfojjATRAPwwsIU/NrBWrkdreHuLgtryCa0xG0xKUewcvm/HeYIwqxw==" saltValue="FlDKiw7UkF1Hr2Gz7/tPlw==" spinCount="100000" sheet="1" objects="1" scenarios="1" selectLockedCells="1"/>
  <protectedRanges>
    <protectedRange sqref="A32:D33" name="Range2"/>
    <protectedRange sqref="A23:D25" name="Range1"/>
  </protectedRanges>
  <mergeCells count="12">
    <mergeCell ref="B26:D26"/>
    <mergeCell ref="A41:E43"/>
    <mergeCell ref="A1:E1"/>
    <mergeCell ref="A2:E2"/>
    <mergeCell ref="A3:E3"/>
    <mergeCell ref="A4:E4"/>
    <mergeCell ref="A5:E5"/>
    <mergeCell ref="C38:C39"/>
    <mergeCell ref="B35:D35"/>
    <mergeCell ref="B36:D36"/>
    <mergeCell ref="A34:D34"/>
    <mergeCell ref="C40:D40"/>
  </mergeCells>
  <conditionalFormatting sqref="E40">
    <cfRule type="expression" dxfId="2" priority="1" stopIfTrue="1">
      <formula>"$B$40=""TRACK 1"""</formula>
    </cfRule>
    <cfRule type="cellIs" dxfId="1" priority="2" stopIfTrue="1" operator="equal">
      <formula>"TRACK 2"</formula>
    </cfRule>
    <cfRule type="cellIs" dxfId="0" priority="4" stopIfTrue="1" operator="equal">
      <formula>"DETERMINE TRACK"</formula>
    </cfRule>
  </conditionalFormatting>
  <dataValidations count="2">
    <dataValidation allowBlank="1" showInputMessage="1" showErrorMessage="1" sqref="A6" xr:uid="{27700D84-6E63-4263-8AA1-42BF17CA5699}"/>
    <dataValidation type="list" showInputMessage="1" showErrorMessage="1" sqref="B40" xr:uid="{B0F382B1-D7B4-4FF5-B675-B9B7B2688C1D}">
      <formula1>$AA$38:$AA$40</formula1>
    </dataValidation>
  </dataValidations>
  <printOptions horizontalCentered="1" verticalCentered="1"/>
  <pageMargins left="0.03" right="0.05" top="0.27" bottom="0.35" header="0.3" footer="0.3"/>
  <pageSetup scale="90" orientation="landscape" r:id="rId1"/>
  <ignoredErrors>
    <ignoredError sqref="D8 D29" evalError="1"/>
  </ignoredErrors>
  <extLst>
    <ext xmlns:x14="http://schemas.microsoft.com/office/spreadsheetml/2009/9/main" uri="{CCE6A557-97BC-4b89-ADB6-D9C93CAAB3DF}">
      <x14:dataValidations xmlns:xm="http://schemas.microsoft.com/office/excel/2006/main" count="1">
        <x14:dataValidation type="list" allowBlank="1" showInputMessage="1" showErrorMessage="1" promptTitle="BMPs" xr:uid="{A91C8CA1-6F04-46AA-B1A3-0E7F6DD9F626}">
          <x14:formula1>
            <xm:f>Data!$M$1:$M$12</xm:f>
          </x14:formula1>
          <xm:sqref>B6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6E6AD-6804-4E37-A200-6853F7C23477}">
  <dimension ref="A1:F200"/>
  <sheetViews>
    <sheetView showGridLines="0" workbookViewId="0">
      <selection activeCell="B7" sqref="B7"/>
    </sheetView>
  </sheetViews>
  <sheetFormatPr defaultColWidth="8.85546875" defaultRowHeight="15" x14ac:dyDescent="0.25"/>
  <cols>
    <col min="1" max="1" width="39.28515625" style="203" customWidth="1"/>
    <col min="2" max="2" width="31.42578125" style="208" customWidth="1"/>
    <col min="3" max="5" width="8.85546875" style="203"/>
    <col min="6" max="6" width="22.85546875" style="203" customWidth="1"/>
    <col min="7" max="16384" width="8.85546875" style="203"/>
  </cols>
  <sheetData>
    <row r="1" spans="1:6" ht="16.5" thickBot="1" x14ac:dyDescent="0.3">
      <c r="A1" s="201" t="s">
        <v>256</v>
      </c>
      <c r="B1" s="202"/>
      <c r="E1" s="295" t="s">
        <v>257</v>
      </c>
      <c r="F1" s="296"/>
    </row>
    <row r="2" spans="1:6" ht="16.5" thickBot="1" x14ac:dyDescent="0.3">
      <c r="A2" s="197" t="s">
        <v>258</v>
      </c>
      <c r="B2" s="198">
        <f>SUM(B3:B200)</f>
        <v>0</v>
      </c>
      <c r="E2" s="204"/>
      <c r="F2" s="204"/>
    </row>
    <row r="3" spans="1:6" ht="14.45" customHeight="1" x14ac:dyDescent="0.25">
      <c r="A3" s="205" t="s">
        <v>259</v>
      </c>
      <c r="B3" s="206" t="s">
        <v>260</v>
      </c>
    </row>
    <row r="4" spans="1:6" ht="14.45" customHeight="1" x14ac:dyDescent="0.25">
      <c r="A4" s="199"/>
      <c r="B4" s="200">
        <v>0</v>
      </c>
    </row>
    <row r="5" spans="1:6" ht="14.45" customHeight="1" x14ac:dyDescent="0.25">
      <c r="A5" s="199"/>
      <c r="B5" s="200">
        <v>0</v>
      </c>
    </row>
    <row r="6" spans="1:6" ht="14.45" customHeight="1" x14ac:dyDescent="0.25">
      <c r="A6" s="199"/>
      <c r="B6" s="200">
        <v>0</v>
      </c>
    </row>
    <row r="7" spans="1:6" ht="14.45" customHeight="1" x14ac:dyDescent="0.25">
      <c r="A7" s="199"/>
      <c r="B7" s="200">
        <v>0</v>
      </c>
    </row>
    <row r="8" spans="1:6" ht="15" customHeight="1" x14ac:dyDescent="0.25">
      <c r="A8" s="199"/>
      <c r="B8" s="200">
        <v>0</v>
      </c>
    </row>
    <row r="9" spans="1:6" ht="15.75" customHeight="1" x14ac:dyDescent="0.25">
      <c r="A9" s="199"/>
      <c r="B9" s="200">
        <v>0</v>
      </c>
    </row>
    <row r="10" spans="1:6" ht="14.45" customHeight="1" x14ac:dyDescent="0.25">
      <c r="A10" s="199"/>
      <c r="B10" s="200">
        <v>0</v>
      </c>
    </row>
    <row r="11" spans="1:6" ht="15" customHeight="1" x14ac:dyDescent="0.25">
      <c r="A11" s="199"/>
      <c r="B11" s="200">
        <v>0</v>
      </c>
    </row>
    <row r="12" spans="1:6" ht="15.75" customHeight="1" x14ac:dyDescent="0.25">
      <c r="A12" s="199"/>
      <c r="B12" s="200">
        <v>0</v>
      </c>
    </row>
    <row r="13" spans="1:6" ht="15" customHeight="1" x14ac:dyDescent="0.25">
      <c r="A13" s="199"/>
      <c r="B13" s="200">
        <v>0</v>
      </c>
      <c r="D13" s="207"/>
    </row>
    <row r="14" spans="1:6" ht="15.75" customHeight="1" x14ac:dyDescent="0.25">
      <c r="A14" s="199"/>
      <c r="B14" s="200">
        <v>0</v>
      </c>
      <c r="D14" s="207"/>
    </row>
    <row r="15" spans="1:6" ht="16.149999999999999" customHeight="1" x14ac:dyDescent="0.25">
      <c r="A15" s="199"/>
      <c r="B15" s="200">
        <v>0</v>
      </c>
      <c r="D15" s="207"/>
    </row>
    <row r="16" spans="1:6" ht="15.75" x14ac:dyDescent="0.25">
      <c r="A16" s="199"/>
      <c r="B16" s="200">
        <v>0</v>
      </c>
      <c r="D16" s="207"/>
    </row>
    <row r="17" spans="1:2" ht="15.75" x14ac:dyDescent="0.25">
      <c r="A17" s="199"/>
      <c r="B17" s="200">
        <v>0</v>
      </c>
    </row>
    <row r="18" spans="1:2" ht="15.75" x14ac:dyDescent="0.25">
      <c r="A18" s="199"/>
      <c r="B18" s="200">
        <v>0</v>
      </c>
    </row>
    <row r="19" spans="1:2" ht="15.75" x14ac:dyDescent="0.25">
      <c r="A19" s="199"/>
      <c r="B19" s="200">
        <v>0</v>
      </c>
    </row>
    <row r="20" spans="1:2" ht="15.75" x14ac:dyDescent="0.25">
      <c r="A20" s="199"/>
      <c r="B20" s="200">
        <v>0</v>
      </c>
    </row>
    <row r="21" spans="1:2" ht="15.75" x14ac:dyDescent="0.25">
      <c r="A21" s="199"/>
      <c r="B21" s="200">
        <v>0</v>
      </c>
    </row>
    <row r="22" spans="1:2" ht="15.75" x14ac:dyDescent="0.25">
      <c r="A22" s="199"/>
      <c r="B22" s="200">
        <v>0</v>
      </c>
    </row>
    <row r="23" spans="1:2" ht="15.75" x14ac:dyDescent="0.25">
      <c r="A23" s="199"/>
      <c r="B23" s="200">
        <v>0</v>
      </c>
    </row>
    <row r="24" spans="1:2" ht="15.75" x14ac:dyDescent="0.25">
      <c r="A24" s="199"/>
      <c r="B24" s="200">
        <v>0</v>
      </c>
    </row>
    <row r="25" spans="1:2" ht="15.75" x14ac:dyDescent="0.25">
      <c r="A25" s="199"/>
      <c r="B25" s="200">
        <v>0</v>
      </c>
    </row>
    <row r="26" spans="1:2" ht="15.75" x14ac:dyDescent="0.25">
      <c r="A26" s="199"/>
      <c r="B26" s="200">
        <v>0</v>
      </c>
    </row>
    <row r="27" spans="1:2" ht="15.75" x14ac:dyDescent="0.25">
      <c r="A27" s="199"/>
      <c r="B27" s="200">
        <v>0</v>
      </c>
    </row>
    <row r="28" spans="1:2" ht="15.75" x14ac:dyDescent="0.25">
      <c r="A28" s="199"/>
      <c r="B28" s="200">
        <v>0</v>
      </c>
    </row>
    <row r="29" spans="1:2" ht="15.75" x14ac:dyDescent="0.25">
      <c r="A29" s="199"/>
      <c r="B29" s="200">
        <v>0</v>
      </c>
    </row>
    <row r="30" spans="1:2" ht="15.75" x14ac:dyDescent="0.25">
      <c r="A30" s="199"/>
      <c r="B30" s="200">
        <v>0</v>
      </c>
    </row>
    <row r="31" spans="1:2" ht="15.75" x14ac:dyDescent="0.25">
      <c r="A31" s="199"/>
      <c r="B31" s="200">
        <v>0</v>
      </c>
    </row>
    <row r="32" spans="1:2" ht="15.75" x14ac:dyDescent="0.25">
      <c r="A32" s="199"/>
      <c r="B32" s="200">
        <v>0</v>
      </c>
    </row>
    <row r="33" spans="1:2" ht="15.75" x14ac:dyDescent="0.25">
      <c r="A33" s="199"/>
      <c r="B33" s="200">
        <v>0</v>
      </c>
    </row>
    <row r="34" spans="1:2" ht="15.75" x14ac:dyDescent="0.25">
      <c r="A34" s="199"/>
      <c r="B34" s="200">
        <v>0</v>
      </c>
    </row>
    <row r="35" spans="1:2" ht="15.75" x14ac:dyDescent="0.25">
      <c r="A35" s="199"/>
      <c r="B35" s="200">
        <v>0</v>
      </c>
    </row>
    <row r="36" spans="1:2" ht="15.75" x14ac:dyDescent="0.25">
      <c r="A36" s="199"/>
      <c r="B36" s="200">
        <v>0</v>
      </c>
    </row>
    <row r="37" spans="1:2" ht="15.75" x14ac:dyDescent="0.25">
      <c r="A37" s="199"/>
      <c r="B37" s="200">
        <v>0</v>
      </c>
    </row>
    <row r="38" spans="1:2" ht="15.75" x14ac:dyDescent="0.25">
      <c r="A38" s="199"/>
      <c r="B38" s="200">
        <v>0</v>
      </c>
    </row>
    <row r="39" spans="1:2" ht="15.75" x14ac:dyDescent="0.25">
      <c r="A39" s="199"/>
      <c r="B39" s="200">
        <v>0</v>
      </c>
    </row>
    <row r="40" spans="1:2" ht="15.75" x14ac:dyDescent="0.25">
      <c r="A40" s="199"/>
      <c r="B40" s="200">
        <v>0</v>
      </c>
    </row>
    <row r="41" spans="1:2" ht="15.75" x14ac:dyDescent="0.25">
      <c r="A41" s="199"/>
      <c r="B41" s="200">
        <v>0</v>
      </c>
    </row>
    <row r="42" spans="1:2" ht="15.75" x14ac:dyDescent="0.25">
      <c r="A42" s="199"/>
      <c r="B42" s="200">
        <v>0</v>
      </c>
    </row>
    <row r="43" spans="1:2" ht="15.75" x14ac:dyDescent="0.25">
      <c r="A43" s="199"/>
      <c r="B43" s="200">
        <v>0</v>
      </c>
    </row>
    <row r="44" spans="1:2" ht="15.75" x14ac:dyDescent="0.25">
      <c r="A44" s="199"/>
      <c r="B44" s="200">
        <v>0</v>
      </c>
    </row>
    <row r="45" spans="1:2" ht="15.75" x14ac:dyDescent="0.25">
      <c r="A45" s="199"/>
      <c r="B45" s="200">
        <v>0</v>
      </c>
    </row>
    <row r="46" spans="1:2" ht="15.75" x14ac:dyDescent="0.25">
      <c r="A46" s="199"/>
      <c r="B46" s="200">
        <v>0</v>
      </c>
    </row>
    <row r="47" spans="1:2" ht="15.75" x14ac:dyDescent="0.25">
      <c r="A47" s="199"/>
      <c r="B47" s="200">
        <v>0</v>
      </c>
    </row>
    <row r="48" spans="1:2" ht="15.75" x14ac:dyDescent="0.25">
      <c r="A48" s="199"/>
      <c r="B48" s="200">
        <v>0</v>
      </c>
    </row>
    <row r="49" spans="1:2" ht="15.75" x14ac:dyDescent="0.25">
      <c r="A49" s="199"/>
      <c r="B49" s="200">
        <v>0</v>
      </c>
    </row>
    <row r="50" spans="1:2" ht="15.75" x14ac:dyDescent="0.25">
      <c r="A50" s="199"/>
      <c r="B50" s="200">
        <v>0</v>
      </c>
    </row>
    <row r="51" spans="1:2" ht="15.75" x14ac:dyDescent="0.25">
      <c r="A51" s="199"/>
      <c r="B51" s="200">
        <v>0</v>
      </c>
    </row>
    <row r="52" spans="1:2" ht="15.75" x14ac:dyDescent="0.25">
      <c r="A52" s="199"/>
      <c r="B52" s="200">
        <v>0</v>
      </c>
    </row>
    <row r="53" spans="1:2" ht="15.75" x14ac:dyDescent="0.25">
      <c r="A53" s="199"/>
      <c r="B53" s="200">
        <v>0</v>
      </c>
    </row>
    <row r="54" spans="1:2" ht="15.75" x14ac:dyDescent="0.25">
      <c r="A54" s="199"/>
      <c r="B54" s="200">
        <v>0</v>
      </c>
    </row>
    <row r="55" spans="1:2" ht="15.75" x14ac:dyDescent="0.25">
      <c r="A55" s="199"/>
      <c r="B55" s="200">
        <v>0</v>
      </c>
    </row>
    <row r="56" spans="1:2" ht="15.75" x14ac:dyDescent="0.25">
      <c r="A56" s="199"/>
      <c r="B56" s="200">
        <v>0</v>
      </c>
    </row>
    <row r="57" spans="1:2" ht="15.75" x14ac:dyDescent="0.25">
      <c r="A57" s="199"/>
      <c r="B57" s="200">
        <v>0</v>
      </c>
    </row>
    <row r="58" spans="1:2" ht="15.75" x14ac:dyDescent="0.25">
      <c r="A58" s="199"/>
      <c r="B58" s="200">
        <v>0</v>
      </c>
    </row>
    <row r="59" spans="1:2" ht="15.75" x14ac:dyDescent="0.25">
      <c r="A59" s="199"/>
      <c r="B59" s="200">
        <v>0</v>
      </c>
    </row>
    <row r="60" spans="1:2" ht="15.75" x14ac:dyDescent="0.25">
      <c r="A60" s="199"/>
      <c r="B60" s="200">
        <v>0</v>
      </c>
    </row>
    <row r="61" spans="1:2" ht="15.75" x14ac:dyDescent="0.25">
      <c r="A61" s="199"/>
      <c r="B61" s="200">
        <v>0</v>
      </c>
    </row>
    <row r="62" spans="1:2" ht="15.75" x14ac:dyDescent="0.25">
      <c r="A62" s="199"/>
      <c r="B62" s="200">
        <v>0</v>
      </c>
    </row>
    <row r="63" spans="1:2" ht="15.75" x14ac:dyDescent="0.25">
      <c r="A63" s="199"/>
      <c r="B63" s="200">
        <v>0</v>
      </c>
    </row>
    <row r="64" spans="1:2" ht="15.75" x14ac:dyDescent="0.25">
      <c r="A64" s="199"/>
      <c r="B64" s="200">
        <v>0</v>
      </c>
    </row>
    <row r="65" spans="1:2" ht="15.75" x14ac:dyDescent="0.25">
      <c r="A65" s="199"/>
      <c r="B65" s="200">
        <v>0</v>
      </c>
    </row>
    <row r="66" spans="1:2" ht="15.75" x14ac:dyDescent="0.25">
      <c r="A66" s="199"/>
      <c r="B66" s="200">
        <v>0</v>
      </c>
    </row>
    <row r="67" spans="1:2" ht="15.75" x14ac:dyDescent="0.25">
      <c r="A67" s="199"/>
      <c r="B67" s="200">
        <v>0</v>
      </c>
    </row>
    <row r="68" spans="1:2" ht="15.75" x14ac:dyDescent="0.25">
      <c r="A68" s="199"/>
      <c r="B68" s="200">
        <v>0</v>
      </c>
    </row>
    <row r="69" spans="1:2" ht="15.75" x14ac:dyDescent="0.25">
      <c r="A69" s="199"/>
      <c r="B69" s="200">
        <v>0</v>
      </c>
    </row>
    <row r="70" spans="1:2" ht="15.75" x14ac:dyDescent="0.25">
      <c r="A70" s="199"/>
      <c r="B70" s="200">
        <v>0</v>
      </c>
    </row>
    <row r="71" spans="1:2" ht="15.75" x14ac:dyDescent="0.25">
      <c r="A71" s="199"/>
      <c r="B71" s="200">
        <v>0</v>
      </c>
    </row>
    <row r="72" spans="1:2" ht="15.75" x14ac:dyDescent="0.25">
      <c r="A72" s="199"/>
      <c r="B72" s="200">
        <v>0</v>
      </c>
    </row>
    <row r="73" spans="1:2" ht="15.75" x14ac:dyDescent="0.25">
      <c r="A73" s="199"/>
      <c r="B73" s="200">
        <v>0</v>
      </c>
    </row>
    <row r="74" spans="1:2" ht="15.75" x14ac:dyDescent="0.25">
      <c r="A74" s="199"/>
      <c r="B74" s="200">
        <v>0</v>
      </c>
    </row>
    <row r="75" spans="1:2" ht="15.75" x14ac:dyDescent="0.25">
      <c r="A75" s="199"/>
      <c r="B75" s="200">
        <v>0</v>
      </c>
    </row>
    <row r="76" spans="1:2" ht="15.75" x14ac:dyDescent="0.25">
      <c r="A76" s="199"/>
      <c r="B76" s="200">
        <v>0</v>
      </c>
    </row>
    <row r="77" spans="1:2" ht="15.75" x14ac:dyDescent="0.25">
      <c r="A77" s="199"/>
      <c r="B77" s="200">
        <v>0</v>
      </c>
    </row>
    <row r="78" spans="1:2" ht="15.75" x14ac:dyDescent="0.25">
      <c r="A78" s="199"/>
      <c r="B78" s="200">
        <v>0</v>
      </c>
    </row>
    <row r="79" spans="1:2" ht="15.75" x14ac:dyDescent="0.25">
      <c r="A79" s="199"/>
      <c r="B79" s="200">
        <v>0</v>
      </c>
    </row>
    <row r="80" spans="1:2" ht="15.75" x14ac:dyDescent="0.25">
      <c r="A80" s="199"/>
      <c r="B80" s="200">
        <v>0</v>
      </c>
    </row>
    <row r="81" spans="1:2" ht="15.75" x14ac:dyDescent="0.25">
      <c r="A81" s="199"/>
      <c r="B81" s="200">
        <v>0</v>
      </c>
    </row>
    <row r="82" spans="1:2" ht="15.75" x14ac:dyDescent="0.25">
      <c r="A82" s="199"/>
      <c r="B82" s="200">
        <v>0</v>
      </c>
    </row>
    <row r="83" spans="1:2" ht="15.75" x14ac:dyDescent="0.25">
      <c r="A83" s="199"/>
      <c r="B83" s="200">
        <v>0</v>
      </c>
    </row>
    <row r="84" spans="1:2" ht="15.75" x14ac:dyDescent="0.25">
      <c r="A84" s="199"/>
      <c r="B84" s="200">
        <v>0</v>
      </c>
    </row>
    <row r="85" spans="1:2" ht="15.75" x14ac:dyDescent="0.25">
      <c r="A85" s="199"/>
      <c r="B85" s="200">
        <v>0</v>
      </c>
    </row>
    <row r="86" spans="1:2" ht="15.75" x14ac:dyDescent="0.25">
      <c r="A86" s="199"/>
      <c r="B86" s="200">
        <v>0</v>
      </c>
    </row>
    <row r="87" spans="1:2" ht="15.75" x14ac:dyDescent="0.25">
      <c r="A87" s="199"/>
      <c r="B87" s="200">
        <v>0</v>
      </c>
    </row>
    <row r="88" spans="1:2" ht="15.75" x14ac:dyDescent="0.25">
      <c r="A88" s="199"/>
      <c r="B88" s="200">
        <v>0</v>
      </c>
    </row>
    <row r="89" spans="1:2" ht="15.75" x14ac:dyDescent="0.25">
      <c r="A89" s="199"/>
      <c r="B89" s="200">
        <v>0</v>
      </c>
    </row>
    <row r="90" spans="1:2" ht="15.75" x14ac:dyDescent="0.25">
      <c r="A90" s="199"/>
      <c r="B90" s="200">
        <v>0</v>
      </c>
    </row>
    <row r="91" spans="1:2" ht="15.75" x14ac:dyDescent="0.25">
      <c r="A91" s="199"/>
      <c r="B91" s="200">
        <v>0</v>
      </c>
    </row>
    <row r="92" spans="1:2" ht="15.75" x14ac:dyDescent="0.25">
      <c r="A92" s="199"/>
      <c r="B92" s="200">
        <v>0</v>
      </c>
    </row>
    <row r="93" spans="1:2" ht="15.75" x14ac:dyDescent="0.25">
      <c r="A93" s="199"/>
      <c r="B93" s="200">
        <v>0</v>
      </c>
    </row>
    <row r="94" spans="1:2" ht="15.75" x14ac:dyDescent="0.25">
      <c r="A94" s="199"/>
      <c r="B94" s="200">
        <v>0</v>
      </c>
    </row>
    <row r="95" spans="1:2" ht="15.75" x14ac:dyDescent="0.25">
      <c r="A95" s="199"/>
      <c r="B95" s="200">
        <v>0</v>
      </c>
    </row>
    <row r="96" spans="1:2" ht="15.75" x14ac:dyDescent="0.25">
      <c r="A96" s="199"/>
      <c r="B96" s="200">
        <v>0</v>
      </c>
    </row>
    <row r="97" spans="1:2" ht="15.75" x14ac:dyDescent="0.25">
      <c r="A97" s="199"/>
      <c r="B97" s="200">
        <v>0</v>
      </c>
    </row>
    <row r="98" spans="1:2" ht="15.75" x14ac:dyDescent="0.25">
      <c r="A98" s="199"/>
      <c r="B98" s="200">
        <v>0</v>
      </c>
    </row>
    <row r="99" spans="1:2" ht="15.75" x14ac:dyDescent="0.25">
      <c r="A99" s="199"/>
      <c r="B99" s="200">
        <v>0</v>
      </c>
    </row>
    <row r="100" spans="1:2" ht="15.75" x14ac:dyDescent="0.25">
      <c r="A100" s="199"/>
      <c r="B100" s="200">
        <v>0</v>
      </c>
    </row>
    <row r="101" spans="1:2" ht="15.75" x14ac:dyDescent="0.25">
      <c r="A101" s="199"/>
      <c r="B101" s="200">
        <v>0</v>
      </c>
    </row>
    <row r="102" spans="1:2" ht="15.75" x14ac:dyDescent="0.25">
      <c r="A102" s="199"/>
      <c r="B102" s="200">
        <v>0</v>
      </c>
    </row>
    <row r="103" spans="1:2" ht="15.75" x14ac:dyDescent="0.25">
      <c r="A103" s="199"/>
      <c r="B103" s="200">
        <v>0</v>
      </c>
    </row>
    <row r="104" spans="1:2" ht="15.75" x14ac:dyDescent="0.25">
      <c r="A104" s="199"/>
      <c r="B104" s="200">
        <v>0</v>
      </c>
    </row>
    <row r="105" spans="1:2" ht="15.75" x14ac:dyDescent="0.25">
      <c r="A105" s="199"/>
      <c r="B105" s="200">
        <v>0</v>
      </c>
    </row>
    <row r="106" spans="1:2" ht="15.75" x14ac:dyDescent="0.25">
      <c r="A106" s="199"/>
      <c r="B106" s="200">
        <v>0</v>
      </c>
    </row>
    <row r="107" spans="1:2" ht="15.75" x14ac:dyDescent="0.25">
      <c r="A107" s="199"/>
      <c r="B107" s="200">
        <v>0</v>
      </c>
    </row>
    <row r="108" spans="1:2" ht="15.75" x14ac:dyDescent="0.25">
      <c r="A108" s="199"/>
      <c r="B108" s="200">
        <v>0</v>
      </c>
    </row>
    <row r="109" spans="1:2" ht="15.75" x14ac:dyDescent="0.25">
      <c r="A109" s="199"/>
      <c r="B109" s="200">
        <v>0</v>
      </c>
    </row>
    <row r="110" spans="1:2" ht="15.75" x14ac:dyDescent="0.25">
      <c r="A110" s="199"/>
      <c r="B110" s="200">
        <v>0</v>
      </c>
    </row>
    <row r="111" spans="1:2" ht="15.75" x14ac:dyDescent="0.25">
      <c r="A111" s="199"/>
      <c r="B111" s="200">
        <v>0</v>
      </c>
    </row>
    <row r="112" spans="1:2" ht="15.75" x14ac:dyDescent="0.25">
      <c r="A112" s="199"/>
      <c r="B112" s="200">
        <v>0</v>
      </c>
    </row>
    <row r="113" spans="1:2" ht="15.75" x14ac:dyDescent="0.25">
      <c r="A113" s="199"/>
      <c r="B113" s="200">
        <v>0</v>
      </c>
    </row>
    <row r="114" spans="1:2" ht="15.75" x14ac:dyDescent="0.25">
      <c r="A114" s="199"/>
      <c r="B114" s="200">
        <v>0</v>
      </c>
    </row>
    <row r="115" spans="1:2" ht="15.75" x14ac:dyDescent="0.25">
      <c r="A115" s="199"/>
      <c r="B115" s="200">
        <v>0</v>
      </c>
    </row>
    <row r="116" spans="1:2" ht="15.75" x14ac:dyDescent="0.25">
      <c r="A116" s="199"/>
      <c r="B116" s="200">
        <v>0</v>
      </c>
    </row>
    <row r="117" spans="1:2" ht="15.75" x14ac:dyDescent="0.25">
      <c r="A117" s="199"/>
      <c r="B117" s="200">
        <v>0</v>
      </c>
    </row>
    <row r="118" spans="1:2" ht="15.75" x14ac:dyDescent="0.25">
      <c r="A118" s="199"/>
      <c r="B118" s="200">
        <v>0</v>
      </c>
    </row>
    <row r="119" spans="1:2" ht="15.75" x14ac:dyDescent="0.25">
      <c r="A119" s="199"/>
      <c r="B119" s="200">
        <v>0</v>
      </c>
    </row>
    <row r="120" spans="1:2" ht="15.75" x14ac:dyDescent="0.25">
      <c r="A120" s="199"/>
      <c r="B120" s="200">
        <v>0</v>
      </c>
    </row>
    <row r="121" spans="1:2" ht="15.75" x14ac:dyDescent="0.25">
      <c r="A121" s="199"/>
      <c r="B121" s="200">
        <v>0</v>
      </c>
    </row>
    <row r="122" spans="1:2" ht="15.75" x14ac:dyDescent="0.25">
      <c r="A122" s="199"/>
      <c r="B122" s="200">
        <v>0</v>
      </c>
    </row>
    <row r="123" spans="1:2" ht="15.75" x14ac:dyDescent="0.25">
      <c r="A123" s="199"/>
      <c r="B123" s="200">
        <v>0</v>
      </c>
    </row>
    <row r="124" spans="1:2" ht="15.75" x14ac:dyDescent="0.25">
      <c r="A124" s="199"/>
      <c r="B124" s="200">
        <v>0</v>
      </c>
    </row>
    <row r="125" spans="1:2" ht="15.75" x14ac:dyDescent="0.25">
      <c r="A125" s="199"/>
      <c r="B125" s="200">
        <v>0</v>
      </c>
    </row>
    <row r="126" spans="1:2" ht="15.75" x14ac:dyDescent="0.25">
      <c r="A126" s="199"/>
      <c r="B126" s="200">
        <v>0</v>
      </c>
    </row>
    <row r="127" spans="1:2" ht="15.75" x14ac:dyDescent="0.25">
      <c r="A127" s="199"/>
      <c r="B127" s="200">
        <v>0</v>
      </c>
    </row>
    <row r="128" spans="1:2" ht="15.75" x14ac:dyDescent="0.25">
      <c r="A128" s="199"/>
      <c r="B128" s="200">
        <v>0</v>
      </c>
    </row>
    <row r="129" spans="1:2" ht="15.75" x14ac:dyDescent="0.25">
      <c r="A129" s="199"/>
      <c r="B129" s="200">
        <v>0</v>
      </c>
    </row>
    <row r="130" spans="1:2" ht="15.75" x14ac:dyDescent="0.25">
      <c r="A130" s="199"/>
      <c r="B130" s="200">
        <v>0</v>
      </c>
    </row>
    <row r="131" spans="1:2" ht="15.75" x14ac:dyDescent="0.25">
      <c r="A131" s="199"/>
      <c r="B131" s="200">
        <v>0</v>
      </c>
    </row>
    <row r="132" spans="1:2" ht="15.75" x14ac:dyDescent="0.25">
      <c r="A132" s="199"/>
      <c r="B132" s="200">
        <v>0</v>
      </c>
    </row>
    <row r="133" spans="1:2" ht="15.75" x14ac:dyDescent="0.25">
      <c r="A133" s="199"/>
      <c r="B133" s="200">
        <v>0</v>
      </c>
    </row>
    <row r="134" spans="1:2" ht="15.75" x14ac:dyDescent="0.25">
      <c r="A134" s="199"/>
      <c r="B134" s="200">
        <v>0</v>
      </c>
    </row>
    <row r="135" spans="1:2" ht="15.75" x14ac:dyDescent="0.25">
      <c r="A135" s="199"/>
      <c r="B135" s="200">
        <v>0</v>
      </c>
    </row>
    <row r="136" spans="1:2" ht="15.75" x14ac:dyDescent="0.25">
      <c r="A136" s="199"/>
      <c r="B136" s="200">
        <v>0</v>
      </c>
    </row>
    <row r="137" spans="1:2" ht="15.75" x14ac:dyDescent="0.25">
      <c r="A137" s="199"/>
      <c r="B137" s="200">
        <v>0</v>
      </c>
    </row>
    <row r="138" spans="1:2" ht="15.75" x14ac:dyDescent="0.25">
      <c r="A138" s="199"/>
      <c r="B138" s="200">
        <v>0</v>
      </c>
    </row>
    <row r="139" spans="1:2" ht="15.75" x14ac:dyDescent="0.25">
      <c r="A139" s="199"/>
      <c r="B139" s="200">
        <v>0</v>
      </c>
    </row>
    <row r="140" spans="1:2" ht="15.75" x14ac:dyDescent="0.25">
      <c r="A140" s="199"/>
      <c r="B140" s="200">
        <v>0</v>
      </c>
    </row>
    <row r="141" spans="1:2" ht="15.75" x14ac:dyDescent="0.25">
      <c r="A141" s="199"/>
      <c r="B141" s="200">
        <v>0</v>
      </c>
    </row>
    <row r="142" spans="1:2" ht="15.75" x14ac:dyDescent="0.25">
      <c r="A142" s="199"/>
      <c r="B142" s="200">
        <v>0</v>
      </c>
    </row>
    <row r="143" spans="1:2" ht="15.75" x14ac:dyDescent="0.25">
      <c r="A143" s="199"/>
      <c r="B143" s="200">
        <v>0</v>
      </c>
    </row>
    <row r="144" spans="1:2" ht="15.75" x14ac:dyDescent="0.25">
      <c r="A144" s="199"/>
      <c r="B144" s="200">
        <v>0</v>
      </c>
    </row>
    <row r="145" spans="1:2" ht="15.75" x14ac:dyDescent="0.25">
      <c r="A145" s="199"/>
      <c r="B145" s="200">
        <v>0</v>
      </c>
    </row>
    <row r="146" spans="1:2" ht="15.75" x14ac:dyDescent="0.25">
      <c r="A146" s="199"/>
      <c r="B146" s="200">
        <v>0</v>
      </c>
    </row>
    <row r="147" spans="1:2" ht="15.75" x14ac:dyDescent="0.25">
      <c r="A147" s="199"/>
      <c r="B147" s="200">
        <v>0</v>
      </c>
    </row>
    <row r="148" spans="1:2" ht="15.75" x14ac:dyDescent="0.25">
      <c r="A148" s="199"/>
      <c r="B148" s="200">
        <v>0</v>
      </c>
    </row>
    <row r="149" spans="1:2" ht="15.75" x14ac:dyDescent="0.25">
      <c r="A149" s="199"/>
      <c r="B149" s="200">
        <v>0</v>
      </c>
    </row>
    <row r="150" spans="1:2" ht="15.75" x14ac:dyDescent="0.25">
      <c r="A150" s="199"/>
      <c r="B150" s="200">
        <v>0</v>
      </c>
    </row>
    <row r="151" spans="1:2" ht="15.75" x14ac:dyDescent="0.25">
      <c r="A151" s="199"/>
      <c r="B151" s="200">
        <v>0</v>
      </c>
    </row>
    <row r="152" spans="1:2" ht="15.75" x14ac:dyDescent="0.25">
      <c r="A152" s="199"/>
      <c r="B152" s="200">
        <v>0</v>
      </c>
    </row>
    <row r="153" spans="1:2" ht="15.75" x14ac:dyDescent="0.25">
      <c r="A153" s="199"/>
      <c r="B153" s="200">
        <v>0</v>
      </c>
    </row>
    <row r="154" spans="1:2" ht="15.75" x14ac:dyDescent="0.25">
      <c r="A154" s="199"/>
      <c r="B154" s="200">
        <v>0</v>
      </c>
    </row>
    <row r="155" spans="1:2" ht="15.75" x14ac:dyDescent="0.25">
      <c r="A155" s="199"/>
      <c r="B155" s="200">
        <v>0</v>
      </c>
    </row>
    <row r="156" spans="1:2" ht="15.75" x14ac:dyDescent="0.25">
      <c r="A156" s="199"/>
      <c r="B156" s="200">
        <v>0</v>
      </c>
    </row>
    <row r="157" spans="1:2" ht="15.75" x14ac:dyDescent="0.25">
      <c r="A157" s="199"/>
      <c r="B157" s="200">
        <v>0</v>
      </c>
    </row>
    <row r="158" spans="1:2" ht="15.75" x14ac:dyDescent="0.25">
      <c r="A158" s="199"/>
      <c r="B158" s="200">
        <v>0</v>
      </c>
    </row>
    <row r="159" spans="1:2" ht="15.75" x14ac:dyDescent="0.25">
      <c r="A159" s="199"/>
      <c r="B159" s="200">
        <v>0</v>
      </c>
    </row>
    <row r="160" spans="1:2" ht="15.75" x14ac:dyDescent="0.25">
      <c r="A160" s="199"/>
      <c r="B160" s="200">
        <v>0</v>
      </c>
    </row>
    <row r="161" spans="1:2" ht="15.75" x14ac:dyDescent="0.25">
      <c r="A161" s="199"/>
      <c r="B161" s="200">
        <v>0</v>
      </c>
    </row>
    <row r="162" spans="1:2" ht="15.75" x14ac:dyDescent="0.25">
      <c r="A162" s="199"/>
      <c r="B162" s="200">
        <v>0</v>
      </c>
    </row>
    <row r="163" spans="1:2" ht="15.75" x14ac:dyDescent="0.25">
      <c r="A163" s="199"/>
      <c r="B163" s="200">
        <v>0</v>
      </c>
    </row>
    <row r="164" spans="1:2" ht="15.75" x14ac:dyDescent="0.25">
      <c r="A164" s="199"/>
      <c r="B164" s="200">
        <v>0</v>
      </c>
    </row>
    <row r="165" spans="1:2" ht="15.75" x14ac:dyDescent="0.25">
      <c r="A165" s="199"/>
      <c r="B165" s="200">
        <v>0</v>
      </c>
    </row>
    <row r="166" spans="1:2" ht="15.75" x14ac:dyDescent="0.25">
      <c r="A166" s="199"/>
      <c r="B166" s="200">
        <v>0</v>
      </c>
    </row>
    <row r="167" spans="1:2" ht="15.75" x14ac:dyDescent="0.25">
      <c r="A167" s="199"/>
      <c r="B167" s="200">
        <v>0</v>
      </c>
    </row>
    <row r="168" spans="1:2" ht="15.75" x14ac:dyDescent="0.25">
      <c r="A168" s="199"/>
      <c r="B168" s="200">
        <v>0</v>
      </c>
    </row>
    <row r="169" spans="1:2" ht="15.75" x14ac:dyDescent="0.25">
      <c r="A169" s="199"/>
      <c r="B169" s="200">
        <v>0</v>
      </c>
    </row>
    <row r="170" spans="1:2" ht="15.75" x14ac:dyDescent="0.25">
      <c r="A170" s="199"/>
      <c r="B170" s="200">
        <v>0</v>
      </c>
    </row>
    <row r="171" spans="1:2" ht="15.75" x14ac:dyDescent="0.25">
      <c r="A171" s="199"/>
      <c r="B171" s="200">
        <v>0</v>
      </c>
    </row>
    <row r="172" spans="1:2" ht="15.75" x14ac:dyDescent="0.25">
      <c r="A172" s="199"/>
      <c r="B172" s="200">
        <v>0</v>
      </c>
    </row>
    <row r="173" spans="1:2" ht="15.75" x14ac:dyDescent="0.25">
      <c r="A173" s="199"/>
      <c r="B173" s="200">
        <v>0</v>
      </c>
    </row>
    <row r="174" spans="1:2" ht="15.75" x14ac:dyDescent="0.25">
      <c r="A174" s="199"/>
      <c r="B174" s="200">
        <v>0</v>
      </c>
    </row>
    <row r="175" spans="1:2" ht="15.75" x14ac:dyDescent="0.25">
      <c r="A175" s="199"/>
      <c r="B175" s="200">
        <v>0</v>
      </c>
    </row>
    <row r="176" spans="1:2" ht="15.75" x14ac:dyDescent="0.25">
      <c r="A176" s="199"/>
      <c r="B176" s="200">
        <v>0</v>
      </c>
    </row>
    <row r="177" spans="1:2" ht="15.75" x14ac:dyDescent="0.25">
      <c r="A177" s="199"/>
      <c r="B177" s="200">
        <v>0</v>
      </c>
    </row>
    <row r="178" spans="1:2" ht="15.75" x14ac:dyDescent="0.25">
      <c r="A178" s="199"/>
      <c r="B178" s="200">
        <v>0</v>
      </c>
    </row>
    <row r="179" spans="1:2" ht="15.75" x14ac:dyDescent="0.25">
      <c r="A179" s="199"/>
      <c r="B179" s="200">
        <v>0</v>
      </c>
    </row>
    <row r="180" spans="1:2" ht="15.75" x14ac:dyDescent="0.25">
      <c r="A180" s="199"/>
      <c r="B180" s="200">
        <v>0</v>
      </c>
    </row>
    <row r="181" spans="1:2" ht="15.75" x14ac:dyDescent="0.25">
      <c r="A181" s="199"/>
      <c r="B181" s="200">
        <v>0</v>
      </c>
    </row>
    <row r="182" spans="1:2" ht="15.75" x14ac:dyDescent="0.25">
      <c r="A182" s="199"/>
      <c r="B182" s="200">
        <v>0</v>
      </c>
    </row>
    <row r="183" spans="1:2" ht="15.75" x14ac:dyDescent="0.25">
      <c r="A183" s="199"/>
      <c r="B183" s="200">
        <v>0</v>
      </c>
    </row>
    <row r="184" spans="1:2" ht="15.75" x14ac:dyDescent="0.25">
      <c r="A184" s="199"/>
      <c r="B184" s="200">
        <v>0</v>
      </c>
    </row>
    <row r="185" spans="1:2" ht="15.75" x14ac:dyDescent="0.25">
      <c r="A185" s="199"/>
      <c r="B185" s="200">
        <v>0</v>
      </c>
    </row>
    <row r="186" spans="1:2" ht="15.75" x14ac:dyDescent="0.25">
      <c r="A186" s="199"/>
      <c r="B186" s="200">
        <v>0</v>
      </c>
    </row>
    <row r="187" spans="1:2" ht="15.75" x14ac:dyDescent="0.25">
      <c r="A187" s="199"/>
      <c r="B187" s="200">
        <v>0</v>
      </c>
    </row>
    <row r="188" spans="1:2" ht="15.75" x14ac:dyDescent="0.25">
      <c r="A188" s="199"/>
      <c r="B188" s="200">
        <v>0</v>
      </c>
    </row>
    <row r="189" spans="1:2" ht="15.75" x14ac:dyDescent="0.25">
      <c r="A189" s="199"/>
      <c r="B189" s="200">
        <v>0</v>
      </c>
    </row>
    <row r="190" spans="1:2" ht="15.75" x14ac:dyDescent="0.25">
      <c r="A190" s="199"/>
      <c r="B190" s="200">
        <v>0</v>
      </c>
    </row>
    <row r="191" spans="1:2" ht="15.75" x14ac:dyDescent="0.25">
      <c r="A191" s="199"/>
      <c r="B191" s="200">
        <v>0</v>
      </c>
    </row>
    <row r="192" spans="1:2" ht="15.75" x14ac:dyDescent="0.25">
      <c r="A192" s="199"/>
      <c r="B192" s="200">
        <v>0</v>
      </c>
    </row>
    <row r="193" spans="1:2" ht="15.75" x14ac:dyDescent="0.25">
      <c r="A193" s="199"/>
      <c r="B193" s="200">
        <v>0</v>
      </c>
    </row>
    <row r="194" spans="1:2" ht="15.75" x14ac:dyDescent="0.25">
      <c r="A194" s="199"/>
      <c r="B194" s="200">
        <v>0</v>
      </c>
    </row>
    <row r="195" spans="1:2" ht="15.75" x14ac:dyDescent="0.25">
      <c r="A195" s="199"/>
      <c r="B195" s="200">
        <v>0</v>
      </c>
    </row>
    <row r="196" spans="1:2" ht="15.75" x14ac:dyDescent="0.25">
      <c r="A196" s="199"/>
      <c r="B196" s="200">
        <v>0</v>
      </c>
    </row>
    <row r="197" spans="1:2" ht="15.75" x14ac:dyDescent="0.25">
      <c r="A197" s="199"/>
      <c r="B197" s="200">
        <v>0</v>
      </c>
    </row>
    <row r="198" spans="1:2" ht="15.75" x14ac:dyDescent="0.25">
      <c r="A198" s="199"/>
      <c r="B198" s="200">
        <v>0</v>
      </c>
    </row>
    <row r="199" spans="1:2" ht="15.75" x14ac:dyDescent="0.25">
      <c r="A199" s="199"/>
      <c r="B199" s="200">
        <v>0</v>
      </c>
    </row>
    <row r="200" spans="1:2" ht="15.75" x14ac:dyDescent="0.25">
      <c r="A200" s="199"/>
      <c r="B200" s="200">
        <v>0</v>
      </c>
    </row>
  </sheetData>
  <sheetProtection algorithmName="SHA-512" hashValue="znciJDMe74FF9/Y7gXoDqGMI5khf5kfskGJFMAZraFDuvTQoUQ4Xc+W9Mx3rw2v4oO2Mq4nMmRW0Ds8sXvf6bA==" saltValue="x/frEW+b97Q1RpdRzXZbhw==" spinCount="100000" sheet="1" selectLockedCells="1"/>
  <mergeCells count="1">
    <mergeCell ref="E1:F1"/>
  </mergeCells>
  <dataValidations count="1">
    <dataValidation type="decimal" operator="greaterThan" allowBlank="1" showInputMessage="1" showErrorMessage="1" promptTitle="Receipt Amount" prompt="Enter amount shown on receipt for Supplier/Vendor" sqref="B4:B200" xr:uid="{D010D60D-7E3B-4FF3-9DFE-9E274E63ABE4}">
      <formula1>-0.01</formula1>
    </dataValidation>
  </dataValidations>
  <pageMargins left="0.7" right="0.7" top="0.75" bottom="0.75" header="0.3" footer="0.3"/>
  <pageSetup orientation="landscape" horizontalDpi="4294967293"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5B5CA8-2853-40A2-B3C9-F567CA46049F}">
  <dimension ref="A1:M185"/>
  <sheetViews>
    <sheetView workbookViewId="0">
      <selection activeCell="G3" sqref="G3"/>
    </sheetView>
  </sheetViews>
  <sheetFormatPr defaultRowHeight="15" x14ac:dyDescent="0.25"/>
  <cols>
    <col min="1" max="1" width="53.7109375" customWidth="1"/>
    <col min="3" max="3" width="8.85546875" style="13"/>
    <col min="4" max="4" width="13.28515625" style="13" customWidth="1"/>
    <col min="5" max="5" width="8.42578125" style="13" customWidth="1"/>
    <col min="6" max="6" width="20.28515625" customWidth="1"/>
    <col min="7" max="7" width="49" customWidth="1"/>
    <col min="8" max="8" width="13.5703125" customWidth="1"/>
    <col min="9" max="9" width="16.85546875" bestFit="1" customWidth="1"/>
    <col min="10" max="10" width="19" customWidth="1"/>
    <col min="13" max="13" width="43.85546875" customWidth="1"/>
  </cols>
  <sheetData>
    <row r="1" spans="1:13" x14ac:dyDescent="0.25">
      <c r="A1" s="21" t="s">
        <v>14</v>
      </c>
      <c r="B1" s="21" t="s">
        <v>15</v>
      </c>
      <c r="C1" s="26" t="s">
        <v>21</v>
      </c>
      <c r="D1" s="26" t="s">
        <v>261</v>
      </c>
      <c r="E1" s="160" t="s">
        <v>262</v>
      </c>
      <c r="F1" s="15" t="s">
        <v>263</v>
      </c>
      <c r="G1" s="15" t="s">
        <v>264</v>
      </c>
      <c r="H1" s="15" t="s">
        <v>265</v>
      </c>
      <c r="I1" s="15" t="s">
        <v>266</v>
      </c>
      <c r="J1" s="15" t="s">
        <v>267</v>
      </c>
      <c r="K1">
        <v>184</v>
      </c>
    </row>
    <row r="2" spans="1:13" ht="15.75" x14ac:dyDescent="0.25">
      <c r="A2" s="11" t="s">
        <v>23</v>
      </c>
      <c r="B2" s="6" t="s">
        <v>24</v>
      </c>
      <c r="C2" s="13">
        <f>'Const.&amp; Bldg Materials'!H3</f>
        <v>0</v>
      </c>
      <c r="D2" s="13">
        <f>'Const.&amp; Bldg Materials'!I3</f>
        <v>0</v>
      </c>
      <c r="E2" s="13">
        <v>1</v>
      </c>
      <c r="F2" s="28" t="str" cm="1">
        <f t="array" ref="F2">_xlfn._xlws.FILTER(E2:E3,D2:D3&gt;0,"")</f>
        <v/>
      </c>
      <c r="G2" s="28" t="str" cm="1">
        <f t="array" ref="G2">_xlfn._xlws.FILTER(A2:A3,C2:C3&gt;0,"")</f>
        <v/>
      </c>
      <c r="H2" s="29" t="str" cm="1">
        <f t="array" ref="H2">_xlfn._xlws.FILTER(B2:B3,C2:C3&gt;0,"")</f>
        <v/>
      </c>
      <c r="I2" s="28" t="str" cm="1">
        <f t="array" ref="I2">_xlfn._xlws.FILTER(D2:D3,C2:C3&gt;0,"")</f>
        <v/>
      </c>
      <c r="J2" s="28" t="str" cm="1">
        <f t="array" ref="J2">_xlfn._xlws.FILTER(C2:C3,C2:C3&gt;0,"")</f>
        <v/>
      </c>
      <c r="M2" s="34" t="s">
        <v>268</v>
      </c>
    </row>
    <row r="3" spans="1:13" ht="15.75" x14ac:dyDescent="0.25">
      <c r="A3" s="11" t="s">
        <v>31</v>
      </c>
      <c r="B3" s="6" t="s">
        <v>24</v>
      </c>
      <c r="C3" s="13">
        <f>'Const.&amp; Bldg Materials'!H5</f>
        <v>0</v>
      </c>
      <c r="D3" s="13">
        <f>'Const.&amp; Bldg Materials'!I5</f>
        <v>0</v>
      </c>
      <c r="E3" s="181">
        <v>1</v>
      </c>
      <c r="F3" s="28"/>
      <c r="G3" s="28"/>
      <c r="H3" s="29"/>
      <c r="I3" s="28"/>
      <c r="J3" s="28"/>
      <c r="M3" s="34"/>
    </row>
    <row r="4" spans="1:13" ht="15.75" x14ac:dyDescent="0.25">
      <c r="A4" s="11" t="s">
        <v>27</v>
      </c>
      <c r="B4" s="6" t="s">
        <v>28</v>
      </c>
      <c r="C4" s="13">
        <f>'Const.&amp; Bldg Materials'!H4</f>
        <v>0</v>
      </c>
      <c r="D4" s="13">
        <f>'Const.&amp; Bldg Materials'!I4</f>
        <v>0</v>
      </c>
      <c r="E4" s="181">
        <v>0</v>
      </c>
      <c r="F4" t="str" cm="1">
        <f t="array" ref="F4">_xlfn._xlws.FILTER(E4:E183,D4:D183&gt;0,"")</f>
        <v/>
      </c>
      <c r="G4" t="str" cm="1">
        <f t="array" ref="G4">_xlfn._xlws.FILTER(A4:A183,C4:C183&gt;0,"")</f>
        <v/>
      </c>
      <c r="H4" t="str" cm="1">
        <f t="array" ref="H4">_xlfn._xlws.FILTER(B4:B183,C4:C183&gt;0,"")</f>
        <v/>
      </c>
      <c r="I4" t="str" cm="1">
        <f t="array" ref="I4">_xlfn._xlws.FILTER(D4:D183,C4:C183&gt;0,"")</f>
        <v/>
      </c>
      <c r="J4" t="str" cm="1">
        <f t="array" ref="J4">_xlfn._xlws.FILTER(C4:C183,C4:C183&gt;0,"")</f>
        <v/>
      </c>
      <c r="M4" s="34"/>
    </row>
    <row r="5" spans="1:13" ht="15.75" x14ac:dyDescent="0.25">
      <c r="A5" s="11" t="s">
        <v>32</v>
      </c>
      <c r="B5" s="6" t="s">
        <v>33</v>
      </c>
      <c r="C5" s="13">
        <f>'Const.&amp; Bldg Materials'!H6</f>
        <v>0</v>
      </c>
      <c r="D5" s="13">
        <f>'Const.&amp; Bldg Materials'!I6</f>
        <v>0</v>
      </c>
      <c r="E5" s="181">
        <v>0</v>
      </c>
      <c r="H5" s="13"/>
      <c r="M5" s="34"/>
    </row>
    <row r="6" spans="1:13" ht="15.75" x14ac:dyDescent="0.25">
      <c r="A6" s="11" t="s">
        <v>34</v>
      </c>
      <c r="B6" s="6" t="s">
        <v>28</v>
      </c>
      <c r="C6" s="13">
        <f>'Const.&amp; Bldg Materials'!H7</f>
        <v>0</v>
      </c>
      <c r="D6" s="13">
        <f>'Const.&amp; Bldg Materials'!I7</f>
        <v>0</v>
      </c>
      <c r="E6" s="181">
        <v>0</v>
      </c>
      <c r="H6" s="13"/>
      <c r="M6" s="34"/>
    </row>
    <row r="7" spans="1:13" ht="15.75" x14ac:dyDescent="0.25">
      <c r="A7" s="11" t="s">
        <v>35</v>
      </c>
      <c r="B7" s="6" t="s">
        <v>28</v>
      </c>
      <c r="C7" s="13">
        <f>'Const.&amp; Bldg Materials'!H8</f>
        <v>0</v>
      </c>
      <c r="D7" s="13">
        <f>'Const.&amp; Bldg Materials'!I8</f>
        <v>0</v>
      </c>
      <c r="E7" s="181">
        <v>0</v>
      </c>
      <c r="H7" s="13"/>
      <c r="K7" t="s">
        <v>269</v>
      </c>
      <c r="M7" s="34"/>
    </row>
    <row r="8" spans="1:13" ht="15.75" x14ac:dyDescent="0.25">
      <c r="A8" s="11" t="s">
        <v>36</v>
      </c>
      <c r="B8" s="6" t="s">
        <v>37</v>
      </c>
      <c r="C8" s="13">
        <f>'Const.&amp; Bldg Materials'!H9</f>
        <v>0</v>
      </c>
      <c r="D8" s="13">
        <f>'Const.&amp; Bldg Materials'!I9</f>
        <v>0</v>
      </c>
      <c r="E8" s="181">
        <v>0</v>
      </c>
      <c r="K8" s="92"/>
      <c r="M8" s="34"/>
    </row>
    <row r="9" spans="1:13" ht="15.75" x14ac:dyDescent="0.25">
      <c r="A9" s="11" t="s">
        <v>38</v>
      </c>
      <c r="B9" s="6" t="s">
        <v>37</v>
      </c>
      <c r="C9" s="13">
        <f>'Const.&amp; Bldg Materials'!H10</f>
        <v>0</v>
      </c>
      <c r="D9" s="13">
        <f>'Const.&amp; Bldg Materials'!I10</f>
        <v>0</v>
      </c>
      <c r="E9" s="181">
        <v>0</v>
      </c>
      <c r="K9" s="92"/>
      <c r="M9" s="35"/>
    </row>
    <row r="10" spans="1:13" ht="15.75" x14ac:dyDescent="0.25">
      <c r="A10" s="11" t="s">
        <v>39</v>
      </c>
      <c r="B10" s="6" t="s">
        <v>37</v>
      </c>
      <c r="C10" s="13">
        <f>'Const.&amp; Bldg Materials'!H11</f>
        <v>0</v>
      </c>
      <c r="D10" s="13">
        <f>'Const.&amp; Bldg Materials'!I11</f>
        <v>0</v>
      </c>
      <c r="E10" s="181">
        <v>0</v>
      </c>
      <c r="K10" s="92">
        <v>0.7</v>
      </c>
      <c r="M10" s="34"/>
    </row>
    <row r="11" spans="1:13" ht="15.75" x14ac:dyDescent="0.25">
      <c r="A11" s="11" t="s">
        <v>40</v>
      </c>
      <c r="B11" s="6" t="s">
        <v>41</v>
      </c>
      <c r="C11" s="13">
        <f>'Const.&amp; Bldg Materials'!H12</f>
        <v>0</v>
      </c>
      <c r="D11" s="13">
        <f>'Const.&amp; Bldg Materials'!I12</f>
        <v>0</v>
      </c>
      <c r="E11" s="181">
        <v>0</v>
      </c>
      <c r="K11" s="92">
        <v>0.9</v>
      </c>
      <c r="M11" s="34"/>
    </row>
    <row r="12" spans="1:13" ht="15.75" x14ac:dyDescent="0.25">
      <c r="A12" s="11" t="s">
        <v>42</v>
      </c>
      <c r="B12" s="6" t="s">
        <v>43</v>
      </c>
      <c r="C12" s="13">
        <f>'Const.&amp; Bldg Materials'!H13</f>
        <v>0</v>
      </c>
      <c r="D12" s="13">
        <f>'Const.&amp; Bldg Materials'!I13</f>
        <v>0</v>
      </c>
      <c r="E12" s="181">
        <v>0</v>
      </c>
      <c r="M12" s="34"/>
    </row>
    <row r="13" spans="1:13" x14ac:dyDescent="0.25">
      <c r="A13" s="11" t="s">
        <v>44</v>
      </c>
      <c r="B13" s="6" t="s">
        <v>28</v>
      </c>
      <c r="C13" s="13">
        <f>'Const.&amp; Bldg Materials'!H14</f>
        <v>0</v>
      </c>
      <c r="D13" s="13">
        <f>'Const.&amp; Bldg Materials'!I14</f>
        <v>0</v>
      </c>
      <c r="E13" s="181">
        <v>0</v>
      </c>
    </row>
    <row r="14" spans="1:13" x14ac:dyDescent="0.25">
      <c r="A14" s="11" t="s">
        <v>45</v>
      </c>
      <c r="B14" s="6" t="s">
        <v>28</v>
      </c>
      <c r="C14" s="13">
        <f>'Const.&amp; Bldg Materials'!H15</f>
        <v>0</v>
      </c>
      <c r="D14" s="13">
        <f>'Const.&amp; Bldg Materials'!I15</f>
        <v>0</v>
      </c>
      <c r="E14" s="181">
        <v>0</v>
      </c>
    </row>
    <row r="15" spans="1:13" x14ac:dyDescent="0.25">
      <c r="A15" s="11" t="s">
        <v>46</v>
      </c>
      <c r="B15" s="6" t="s">
        <v>28</v>
      </c>
      <c r="C15" s="13">
        <f>'Const.&amp; Bldg Materials'!H16</f>
        <v>0</v>
      </c>
      <c r="D15" s="13">
        <f>'Const.&amp; Bldg Materials'!I16</f>
        <v>0</v>
      </c>
      <c r="E15" s="181">
        <v>0</v>
      </c>
    </row>
    <row r="16" spans="1:13" x14ac:dyDescent="0.25">
      <c r="A16" s="11" t="s">
        <v>47</v>
      </c>
      <c r="B16" s="6" t="s">
        <v>28</v>
      </c>
      <c r="C16" s="13">
        <f>'Const.&amp; Bldg Materials'!H17</f>
        <v>0</v>
      </c>
      <c r="D16" s="13">
        <f>'Const.&amp; Bldg Materials'!I17</f>
        <v>0</v>
      </c>
      <c r="E16" s="181">
        <v>0</v>
      </c>
    </row>
    <row r="17" spans="1:13" x14ac:dyDescent="0.25">
      <c r="A17" s="11" t="s">
        <v>48</v>
      </c>
      <c r="B17" s="6" t="s">
        <v>41</v>
      </c>
      <c r="C17" s="13">
        <f>'Const.&amp; Bldg Materials'!H18</f>
        <v>0</v>
      </c>
      <c r="D17" s="13">
        <f>'Const.&amp; Bldg Materials'!I18</f>
        <v>0</v>
      </c>
      <c r="E17" s="181">
        <v>0</v>
      </c>
    </row>
    <row r="18" spans="1:13" x14ac:dyDescent="0.25">
      <c r="A18" s="11" t="s">
        <v>49</v>
      </c>
      <c r="B18" s="6" t="s">
        <v>41</v>
      </c>
      <c r="C18" s="13">
        <f>'Const.&amp; Bldg Materials'!H19</f>
        <v>0</v>
      </c>
      <c r="D18" s="13">
        <f>'Const.&amp; Bldg Materials'!I19</f>
        <v>0</v>
      </c>
      <c r="E18" s="181">
        <v>0</v>
      </c>
    </row>
    <row r="19" spans="1:13" x14ac:dyDescent="0.25">
      <c r="A19" s="11" t="s">
        <v>50</v>
      </c>
      <c r="B19" s="6" t="s">
        <v>41</v>
      </c>
      <c r="C19" s="13">
        <f>'Const.&amp; Bldg Materials'!H20</f>
        <v>0</v>
      </c>
      <c r="D19" s="13">
        <f>'Const.&amp; Bldg Materials'!I20</f>
        <v>0</v>
      </c>
      <c r="E19" s="181">
        <v>0</v>
      </c>
      <c r="M19" s="33" t="s">
        <v>270</v>
      </c>
    </row>
    <row r="20" spans="1:13" x14ac:dyDescent="0.25">
      <c r="A20" s="11" t="s">
        <v>51</v>
      </c>
      <c r="B20" s="6" t="s">
        <v>52</v>
      </c>
      <c r="C20" s="13">
        <f>'Const.&amp; Bldg Materials'!H21</f>
        <v>0</v>
      </c>
      <c r="D20" s="13">
        <f>'Const.&amp; Bldg Materials'!I21</f>
        <v>0</v>
      </c>
      <c r="E20" s="181">
        <v>0</v>
      </c>
    </row>
    <row r="21" spans="1:13" x14ac:dyDescent="0.25">
      <c r="A21" s="10" t="s">
        <v>53</v>
      </c>
      <c r="B21" s="7" t="s">
        <v>43</v>
      </c>
      <c r="C21" s="13">
        <f>'Const.&amp; Bldg Materials'!H22</f>
        <v>0</v>
      </c>
      <c r="D21" s="13">
        <f>'Const.&amp; Bldg Materials'!I22</f>
        <v>0</v>
      </c>
      <c r="E21" s="114">
        <v>0</v>
      </c>
    </row>
    <row r="22" spans="1:13" x14ac:dyDescent="0.25">
      <c r="A22" s="10" t="s">
        <v>54</v>
      </c>
      <c r="B22" s="7" t="s">
        <v>43</v>
      </c>
      <c r="C22" s="13">
        <f>'Const.&amp; Bldg Materials'!H23</f>
        <v>0</v>
      </c>
      <c r="D22" s="13">
        <f>'Const.&amp; Bldg Materials'!I23</f>
        <v>0</v>
      </c>
      <c r="E22" s="114">
        <v>0</v>
      </c>
    </row>
    <row r="23" spans="1:13" x14ac:dyDescent="0.25">
      <c r="A23" s="11" t="s">
        <v>55</v>
      </c>
      <c r="B23" s="6" t="s">
        <v>43</v>
      </c>
      <c r="C23" s="13">
        <f>'Const.&amp; Bldg Materials'!H24</f>
        <v>0</v>
      </c>
      <c r="D23" s="13">
        <f>'Const.&amp; Bldg Materials'!I24</f>
        <v>0</v>
      </c>
      <c r="E23" s="181">
        <v>0</v>
      </c>
    </row>
    <row r="24" spans="1:13" ht="22.5" x14ac:dyDescent="0.25">
      <c r="A24" s="11" t="s">
        <v>56</v>
      </c>
      <c r="B24" s="6" t="s">
        <v>57</v>
      </c>
      <c r="C24" s="13">
        <f>'Const.&amp; Bldg Materials'!H25</f>
        <v>0</v>
      </c>
      <c r="D24" s="13">
        <f>'Const.&amp; Bldg Materials'!I25</f>
        <v>0</v>
      </c>
      <c r="E24" s="181">
        <v>0</v>
      </c>
    </row>
    <row r="25" spans="1:13" x14ac:dyDescent="0.25">
      <c r="A25" s="11" t="s">
        <v>58</v>
      </c>
      <c r="B25" s="6" t="s">
        <v>59</v>
      </c>
      <c r="C25" s="13">
        <f>'Const.&amp; Bldg Materials'!H26</f>
        <v>0</v>
      </c>
      <c r="D25" s="13">
        <f>'Const.&amp; Bldg Materials'!I26</f>
        <v>0</v>
      </c>
      <c r="E25" s="181">
        <v>0</v>
      </c>
    </row>
    <row r="26" spans="1:13" x14ac:dyDescent="0.25">
      <c r="A26" s="11" t="s">
        <v>60</v>
      </c>
      <c r="B26" s="6" t="s">
        <v>61</v>
      </c>
      <c r="C26" s="13">
        <f>'Const.&amp; Bldg Materials'!H27</f>
        <v>0</v>
      </c>
      <c r="D26" s="13">
        <f>'Const.&amp; Bldg Materials'!I27</f>
        <v>0</v>
      </c>
      <c r="E26" s="181">
        <v>0</v>
      </c>
    </row>
    <row r="27" spans="1:13" x14ac:dyDescent="0.25">
      <c r="A27" s="11" t="s">
        <v>62</v>
      </c>
      <c r="B27" s="6" t="s">
        <v>61</v>
      </c>
      <c r="C27" s="13">
        <f>'Const.&amp; Bldg Materials'!H28</f>
        <v>0</v>
      </c>
      <c r="D27" s="13">
        <f>'Const.&amp; Bldg Materials'!I28</f>
        <v>0</v>
      </c>
      <c r="E27" s="181">
        <v>0</v>
      </c>
    </row>
    <row r="28" spans="1:13" x14ac:dyDescent="0.25">
      <c r="A28" s="116" t="s">
        <v>63</v>
      </c>
      <c r="B28" s="117" t="s">
        <v>61</v>
      </c>
      <c r="C28" s="118">
        <f>'Const.&amp; Bldg Materials'!H29</f>
        <v>0</v>
      </c>
      <c r="D28" s="118">
        <f>'Const.&amp; Bldg Materials'!I29</f>
        <v>0</v>
      </c>
      <c r="E28" s="161">
        <v>0</v>
      </c>
    </row>
    <row r="29" spans="1:13" x14ac:dyDescent="0.25">
      <c r="A29" s="75" t="s">
        <v>69</v>
      </c>
      <c r="B29" s="76" t="s">
        <v>28</v>
      </c>
      <c r="C29" s="13">
        <f>'Pipes &amp; Trash Guards'!G5</f>
        <v>0</v>
      </c>
      <c r="D29" s="13">
        <f>'Pipes &amp; Trash Guards'!H5</f>
        <v>0</v>
      </c>
      <c r="E29" s="71">
        <v>0</v>
      </c>
    </row>
    <row r="30" spans="1:13" x14ac:dyDescent="0.25">
      <c r="A30" s="65" t="s">
        <v>70</v>
      </c>
      <c r="B30" s="66" t="s">
        <v>28</v>
      </c>
      <c r="C30" s="13">
        <f>'Pipes &amp; Trash Guards'!G6</f>
        <v>0</v>
      </c>
      <c r="D30" s="13">
        <f>'Pipes &amp; Trash Guards'!H6</f>
        <v>0</v>
      </c>
      <c r="E30" s="9">
        <v>0</v>
      </c>
    </row>
    <row r="31" spans="1:13" x14ac:dyDescent="0.25">
      <c r="A31" s="65" t="s">
        <v>71</v>
      </c>
      <c r="B31" s="66" t="s">
        <v>28</v>
      </c>
      <c r="C31" s="13">
        <f>'Pipes &amp; Trash Guards'!G7</f>
        <v>0</v>
      </c>
      <c r="D31" s="13">
        <f>'Pipes &amp; Trash Guards'!H7</f>
        <v>0</v>
      </c>
      <c r="E31" s="9">
        <v>0</v>
      </c>
    </row>
    <row r="32" spans="1:13" x14ac:dyDescent="0.25">
      <c r="A32" s="65" t="s">
        <v>72</v>
      </c>
      <c r="B32" s="66" t="s">
        <v>28</v>
      </c>
      <c r="C32" s="13">
        <f>'Pipes &amp; Trash Guards'!G8</f>
        <v>0</v>
      </c>
      <c r="D32" s="13">
        <f>'Pipes &amp; Trash Guards'!H8</f>
        <v>0</v>
      </c>
      <c r="E32" s="9">
        <v>0</v>
      </c>
    </row>
    <row r="33" spans="1:5" x14ac:dyDescent="0.25">
      <c r="A33" s="65" t="s">
        <v>73</v>
      </c>
      <c r="B33" s="66" t="s">
        <v>28</v>
      </c>
      <c r="C33" s="13">
        <f>'Pipes &amp; Trash Guards'!G9</f>
        <v>0</v>
      </c>
      <c r="D33" s="13">
        <f>'Pipes &amp; Trash Guards'!H9</f>
        <v>0</v>
      </c>
      <c r="E33" s="9">
        <v>0</v>
      </c>
    </row>
    <row r="34" spans="1:5" x14ac:dyDescent="0.25">
      <c r="A34" s="65" t="s">
        <v>74</v>
      </c>
      <c r="B34" s="66" t="s">
        <v>28</v>
      </c>
      <c r="C34" s="13">
        <f>'Pipes &amp; Trash Guards'!G10</f>
        <v>0</v>
      </c>
      <c r="D34" s="13">
        <f>'Pipes &amp; Trash Guards'!H10</f>
        <v>0</v>
      </c>
      <c r="E34" s="9">
        <v>0</v>
      </c>
    </row>
    <row r="35" spans="1:5" x14ac:dyDescent="0.25">
      <c r="A35" s="65" t="s">
        <v>75</v>
      </c>
      <c r="B35" s="66" t="s">
        <v>28</v>
      </c>
      <c r="C35" s="13">
        <f>'Pipes &amp; Trash Guards'!G11</f>
        <v>0</v>
      </c>
      <c r="D35" s="13">
        <f>'Pipes &amp; Trash Guards'!H11</f>
        <v>0</v>
      </c>
      <c r="E35" s="9">
        <v>0</v>
      </c>
    </row>
    <row r="36" spans="1:5" x14ac:dyDescent="0.25">
      <c r="A36" s="65" t="s">
        <v>76</v>
      </c>
      <c r="B36" s="66" t="s">
        <v>28</v>
      </c>
      <c r="C36" s="13">
        <f>'Pipes &amp; Trash Guards'!G12</f>
        <v>0</v>
      </c>
      <c r="D36" s="13">
        <f>'Pipes &amp; Trash Guards'!H12</f>
        <v>0</v>
      </c>
      <c r="E36" s="9">
        <v>0</v>
      </c>
    </row>
    <row r="37" spans="1:5" x14ac:dyDescent="0.25">
      <c r="A37" s="65" t="s">
        <v>77</v>
      </c>
      <c r="B37" s="66" t="s">
        <v>28</v>
      </c>
      <c r="C37" s="13">
        <f>'Pipes &amp; Trash Guards'!G13</f>
        <v>0</v>
      </c>
      <c r="D37" s="13">
        <f>'Pipes &amp; Trash Guards'!H13</f>
        <v>0</v>
      </c>
      <c r="E37" s="9">
        <v>0</v>
      </c>
    </row>
    <row r="38" spans="1:5" x14ac:dyDescent="0.25">
      <c r="A38" s="65" t="s">
        <v>78</v>
      </c>
      <c r="B38" s="66" t="s">
        <v>28</v>
      </c>
      <c r="C38" s="13">
        <f>'Pipes &amp; Trash Guards'!G14</f>
        <v>0</v>
      </c>
      <c r="D38" s="13">
        <f>'Pipes &amp; Trash Guards'!H14</f>
        <v>0</v>
      </c>
      <c r="E38" s="9">
        <v>0</v>
      </c>
    </row>
    <row r="39" spans="1:5" x14ac:dyDescent="0.25">
      <c r="A39" s="65" t="s">
        <v>79</v>
      </c>
      <c r="B39" s="66" t="s">
        <v>28</v>
      </c>
      <c r="C39" s="13">
        <f>'Pipes &amp; Trash Guards'!G15</f>
        <v>0</v>
      </c>
      <c r="D39" s="13">
        <f>'Pipes &amp; Trash Guards'!H15</f>
        <v>0</v>
      </c>
      <c r="E39" s="9">
        <v>0</v>
      </c>
    </row>
    <row r="40" spans="1:5" x14ac:dyDescent="0.25">
      <c r="A40" s="65" t="s">
        <v>80</v>
      </c>
      <c r="B40" s="66" t="s">
        <v>28</v>
      </c>
      <c r="C40" s="13">
        <f>'Pipes &amp; Trash Guards'!G16</f>
        <v>0</v>
      </c>
      <c r="D40" s="13">
        <f>'Pipes &amp; Trash Guards'!H16</f>
        <v>0</v>
      </c>
      <c r="E40" s="9">
        <v>0</v>
      </c>
    </row>
    <row r="41" spans="1:5" x14ac:dyDescent="0.25">
      <c r="A41" s="65" t="s">
        <v>81</v>
      </c>
      <c r="B41" s="66" t="s">
        <v>28</v>
      </c>
      <c r="C41" s="13">
        <f>'Pipes &amp; Trash Guards'!G17</f>
        <v>0</v>
      </c>
      <c r="D41" s="13">
        <f>'Pipes &amp; Trash Guards'!H17</f>
        <v>0</v>
      </c>
      <c r="E41" s="9">
        <v>0</v>
      </c>
    </row>
    <row r="42" spans="1:5" x14ac:dyDescent="0.25">
      <c r="A42" s="65" t="s">
        <v>82</v>
      </c>
      <c r="B42" s="66" t="s">
        <v>28</v>
      </c>
      <c r="C42" s="13">
        <f>'Pipes &amp; Trash Guards'!G18</f>
        <v>0</v>
      </c>
      <c r="D42" s="13">
        <f>'Pipes &amp; Trash Guards'!H18</f>
        <v>0</v>
      </c>
      <c r="E42" s="9">
        <v>0</v>
      </c>
    </row>
    <row r="43" spans="1:5" x14ac:dyDescent="0.25">
      <c r="A43" s="65" t="s">
        <v>83</v>
      </c>
      <c r="B43" s="66" t="s">
        <v>28</v>
      </c>
      <c r="C43" s="13">
        <f>'Pipes &amp; Trash Guards'!G19</f>
        <v>0</v>
      </c>
      <c r="D43" s="13">
        <f>'Pipes &amp; Trash Guards'!H19</f>
        <v>0</v>
      </c>
      <c r="E43" s="9">
        <v>0</v>
      </c>
    </row>
    <row r="44" spans="1:5" x14ac:dyDescent="0.25">
      <c r="A44" s="65" t="s">
        <v>84</v>
      </c>
      <c r="B44" s="66" t="s">
        <v>28</v>
      </c>
      <c r="C44" s="13">
        <f>'Pipes &amp; Trash Guards'!G20</f>
        <v>0</v>
      </c>
      <c r="D44" s="13">
        <f>'Pipes &amp; Trash Guards'!H20</f>
        <v>0</v>
      </c>
      <c r="E44" s="9">
        <v>0</v>
      </c>
    </row>
    <row r="45" spans="1:5" x14ac:dyDescent="0.25">
      <c r="A45" s="65" t="s">
        <v>85</v>
      </c>
      <c r="B45" s="66" t="s">
        <v>28</v>
      </c>
      <c r="C45" s="13">
        <f>'Pipes &amp; Trash Guards'!G21</f>
        <v>0</v>
      </c>
      <c r="D45" s="13">
        <f>'Pipes &amp; Trash Guards'!H21</f>
        <v>0</v>
      </c>
      <c r="E45" s="9">
        <v>0</v>
      </c>
    </row>
    <row r="46" spans="1:5" ht="24" x14ac:dyDescent="0.25">
      <c r="A46" s="65" t="s">
        <v>86</v>
      </c>
      <c r="B46" s="66" t="s">
        <v>41</v>
      </c>
      <c r="C46" s="13">
        <f>'Pipes &amp; Trash Guards'!G22</f>
        <v>0</v>
      </c>
      <c r="D46" s="13">
        <f>'Pipes &amp; Trash Guards'!H22</f>
        <v>0</v>
      </c>
      <c r="E46" s="114">
        <v>0</v>
      </c>
    </row>
    <row r="47" spans="1:5" ht="24" x14ac:dyDescent="0.25">
      <c r="A47" s="65" t="s">
        <v>87</v>
      </c>
      <c r="B47" s="66" t="s">
        <v>41</v>
      </c>
      <c r="C47" s="13">
        <f>'Pipes &amp; Trash Guards'!G23</f>
        <v>0</v>
      </c>
      <c r="D47" s="13">
        <f>'Pipes &amp; Trash Guards'!H23</f>
        <v>0</v>
      </c>
      <c r="E47" s="114">
        <v>0</v>
      </c>
    </row>
    <row r="48" spans="1:5" ht="24" x14ac:dyDescent="0.25">
      <c r="A48" s="65" t="s">
        <v>88</v>
      </c>
      <c r="B48" s="66" t="s">
        <v>41</v>
      </c>
      <c r="C48" s="13">
        <f>'Pipes &amp; Trash Guards'!G24</f>
        <v>0</v>
      </c>
      <c r="D48" s="13">
        <f>'Pipes &amp; Trash Guards'!H24</f>
        <v>0</v>
      </c>
      <c r="E48" s="181">
        <v>0</v>
      </c>
    </row>
    <row r="49" spans="1:5" ht="24" x14ac:dyDescent="0.25">
      <c r="A49" s="65" t="s">
        <v>89</v>
      </c>
      <c r="B49" s="66" t="s">
        <v>41</v>
      </c>
      <c r="C49" s="13">
        <f>'Pipes &amp; Trash Guards'!G25</f>
        <v>0</v>
      </c>
      <c r="D49" s="13">
        <f>'Pipes &amp; Trash Guards'!H25</f>
        <v>0</v>
      </c>
      <c r="E49" s="181">
        <v>0</v>
      </c>
    </row>
    <row r="50" spans="1:5" ht="24" x14ac:dyDescent="0.25">
      <c r="A50" s="65" t="s">
        <v>90</v>
      </c>
      <c r="B50" s="66" t="s">
        <v>41</v>
      </c>
      <c r="C50" s="13">
        <f>'Pipes &amp; Trash Guards'!G26</f>
        <v>0</v>
      </c>
      <c r="D50" s="13">
        <f>'Pipes &amp; Trash Guards'!H26</f>
        <v>0</v>
      </c>
      <c r="E50" s="181">
        <v>0</v>
      </c>
    </row>
    <row r="51" spans="1:5" ht="24" x14ac:dyDescent="0.25">
      <c r="A51" s="65" t="s">
        <v>91</v>
      </c>
      <c r="B51" s="66" t="s">
        <v>41</v>
      </c>
      <c r="C51" s="13">
        <f>'Pipes &amp; Trash Guards'!G27</f>
        <v>0</v>
      </c>
      <c r="D51" s="13">
        <f>'Pipes &amp; Trash Guards'!H27</f>
        <v>0</v>
      </c>
      <c r="E51" s="181">
        <v>0</v>
      </c>
    </row>
    <row r="52" spans="1:5" ht="24" x14ac:dyDescent="0.25">
      <c r="A52" s="65" t="s">
        <v>92</v>
      </c>
      <c r="B52" s="66" t="s">
        <v>41</v>
      </c>
      <c r="C52" s="13">
        <f>'Pipes &amp; Trash Guards'!G28</f>
        <v>0</v>
      </c>
      <c r="D52" s="13">
        <f>'Pipes &amp; Trash Guards'!H28</f>
        <v>0</v>
      </c>
      <c r="E52" s="181">
        <v>0</v>
      </c>
    </row>
    <row r="53" spans="1:5" ht="24" x14ac:dyDescent="0.25">
      <c r="A53" s="65" t="s">
        <v>93</v>
      </c>
      <c r="B53" s="66" t="s">
        <v>41</v>
      </c>
      <c r="C53" s="13">
        <f>'Pipes &amp; Trash Guards'!G29</f>
        <v>0</v>
      </c>
      <c r="D53" s="13">
        <f>'Pipes &amp; Trash Guards'!H29</f>
        <v>0</v>
      </c>
      <c r="E53" s="181">
        <v>0</v>
      </c>
    </row>
    <row r="54" spans="1:5" ht="24" x14ac:dyDescent="0.25">
      <c r="A54" s="65" t="s">
        <v>94</v>
      </c>
      <c r="B54" s="66" t="s">
        <v>41</v>
      </c>
      <c r="C54" s="13">
        <f>'Pipes &amp; Trash Guards'!G30</f>
        <v>0</v>
      </c>
      <c r="D54" s="13">
        <f>'Pipes &amp; Trash Guards'!H30</f>
        <v>0</v>
      </c>
      <c r="E54" s="181">
        <v>0</v>
      </c>
    </row>
    <row r="55" spans="1:5" ht="24" x14ac:dyDescent="0.25">
      <c r="A55" s="69" t="s">
        <v>95</v>
      </c>
      <c r="B55" s="70" t="s">
        <v>41</v>
      </c>
      <c r="C55" s="13">
        <f>'Pipes &amp; Trash Guards'!G31</f>
        <v>0</v>
      </c>
      <c r="D55" s="13">
        <f>'Pipes &amp; Trash Guards'!H31</f>
        <v>0</v>
      </c>
      <c r="E55" s="12">
        <v>0</v>
      </c>
    </row>
    <row r="56" spans="1:5" ht="24" x14ac:dyDescent="0.25">
      <c r="A56" s="69" t="s">
        <v>96</v>
      </c>
      <c r="B56" s="70" t="s">
        <v>41</v>
      </c>
      <c r="C56" s="13">
        <f>'Pipes &amp; Trash Guards'!G32</f>
        <v>0</v>
      </c>
      <c r="D56" s="13">
        <f>'Pipes &amp; Trash Guards'!H32</f>
        <v>0</v>
      </c>
      <c r="E56" s="12">
        <v>0</v>
      </c>
    </row>
    <row r="57" spans="1:5" ht="24" x14ac:dyDescent="0.25">
      <c r="A57" s="69" t="s">
        <v>97</v>
      </c>
      <c r="B57" s="70" t="s">
        <v>41</v>
      </c>
      <c r="C57" s="13">
        <f>'Pipes &amp; Trash Guards'!G33</f>
        <v>0</v>
      </c>
      <c r="D57" s="13">
        <f>'Pipes &amp; Trash Guards'!H33</f>
        <v>0</v>
      </c>
      <c r="E57" s="12">
        <v>0</v>
      </c>
    </row>
    <row r="58" spans="1:5" ht="24" x14ac:dyDescent="0.25">
      <c r="A58" s="69" t="s">
        <v>98</v>
      </c>
      <c r="B58" s="70" t="s">
        <v>41</v>
      </c>
      <c r="C58" s="13">
        <f>'Pipes &amp; Trash Guards'!G34</f>
        <v>0</v>
      </c>
      <c r="D58" s="13">
        <f>'Pipes &amp; Trash Guards'!H34</f>
        <v>0</v>
      </c>
      <c r="E58" s="12">
        <v>0</v>
      </c>
    </row>
    <row r="59" spans="1:5" ht="24" x14ac:dyDescent="0.25">
      <c r="A59" s="69" t="s">
        <v>99</v>
      </c>
      <c r="B59" s="70" t="s">
        <v>41</v>
      </c>
      <c r="C59" s="13">
        <f>'Pipes &amp; Trash Guards'!G35</f>
        <v>0</v>
      </c>
      <c r="D59" s="13">
        <f>'Pipes &amp; Trash Guards'!H35</f>
        <v>0</v>
      </c>
      <c r="E59" s="12">
        <v>0</v>
      </c>
    </row>
    <row r="60" spans="1:5" ht="24" x14ac:dyDescent="0.25">
      <c r="A60" s="69" t="s">
        <v>100</v>
      </c>
      <c r="B60" s="70" t="s">
        <v>41</v>
      </c>
      <c r="C60" s="13">
        <f>'Pipes &amp; Trash Guards'!G36</f>
        <v>0</v>
      </c>
      <c r="D60" s="13">
        <f>'Pipes &amp; Trash Guards'!H36</f>
        <v>0</v>
      </c>
      <c r="E60" s="12">
        <v>0</v>
      </c>
    </row>
    <row r="61" spans="1:5" ht="24" x14ac:dyDescent="0.25">
      <c r="A61" s="69" t="s">
        <v>101</v>
      </c>
      <c r="B61" s="70" t="s">
        <v>41</v>
      </c>
      <c r="C61" s="13">
        <f>'Pipes &amp; Trash Guards'!G37</f>
        <v>0</v>
      </c>
      <c r="D61" s="13">
        <f>'Pipes &amp; Trash Guards'!H37</f>
        <v>0</v>
      </c>
      <c r="E61" s="12">
        <v>0</v>
      </c>
    </row>
    <row r="62" spans="1:5" ht="24" x14ac:dyDescent="0.25">
      <c r="A62" s="69" t="s">
        <v>102</v>
      </c>
      <c r="B62" s="70" t="s">
        <v>41</v>
      </c>
      <c r="C62" s="13">
        <f>'Pipes &amp; Trash Guards'!G38</f>
        <v>0</v>
      </c>
      <c r="D62" s="13">
        <f>'Pipes &amp; Trash Guards'!H38</f>
        <v>0</v>
      </c>
      <c r="E62" s="12">
        <v>0</v>
      </c>
    </row>
    <row r="63" spans="1:5" x14ac:dyDescent="0.25">
      <c r="A63" s="69" t="s">
        <v>103</v>
      </c>
      <c r="B63" s="70" t="s">
        <v>41</v>
      </c>
      <c r="C63" s="13">
        <f>'Pipes &amp; Trash Guards'!G39</f>
        <v>0</v>
      </c>
      <c r="D63" s="13">
        <f>'Pipes &amp; Trash Guards'!H39</f>
        <v>0</v>
      </c>
      <c r="E63" s="12">
        <v>0</v>
      </c>
    </row>
    <row r="64" spans="1:5" ht="24" x14ac:dyDescent="0.25">
      <c r="A64" s="69" t="s">
        <v>104</v>
      </c>
      <c r="B64" s="70" t="s">
        <v>41</v>
      </c>
      <c r="C64" s="13">
        <f>'Pipes &amp; Trash Guards'!G40</f>
        <v>0</v>
      </c>
      <c r="D64" s="13">
        <f>'Pipes &amp; Trash Guards'!H40</f>
        <v>0</v>
      </c>
      <c r="E64" s="12">
        <v>0</v>
      </c>
    </row>
    <row r="65" spans="1:5" ht="24" x14ac:dyDescent="0.25">
      <c r="A65" s="69" t="s">
        <v>105</v>
      </c>
      <c r="B65" s="70" t="s">
        <v>41</v>
      </c>
      <c r="C65" s="13">
        <f>'Pipes &amp; Trash Guards'!G41</f>
        <v>0</v>
      </c>
      <c r="D65" s="13">
        <f>'Pipes &amp; Trash Guards'!H41</f>
        <v>0</v>
      </c>
      <c r="E65" s="12">
        <v>0</v>
      </c>
    </row>
    <row r="66" spans="1:5" ht="24" x14ac:dyDescent="0.25">
      <c r="A66" s="69" t="s">
        <v>106</v>
      </c>
      <c r="B66" s="70" t="s">
        <v>41</v>
      </c>
      <c r="C66" s="13">
        <f>'Pipes &amp; Trash Guards'!G42</f>
        <v>0</v>
      </c>
      <c r="D66" s="13">
        <f>'Pipes &amp; Trash Guards'!H42</f>
        <v>0</v>
      </c>
      <c r="E66" s="12">
        <v>0</v>
      </c>
    </row>
    <row r="67" spans="1:5" ht="24" x14ac:dyDescent="0.25">
      <c r="A67" s="69" t="s">
        <v>107</v>
      </c>
      <c r="B67" s="70" t="s">
        <v>41</v>
      </c>
      <c r="C67" s="13">
        <f>'Pipes &amp; Trash Guards'!G43</f>
        <v>0</v>
      </c>
      <c r="D67" s="13">
        <f>'Pipes &amp; Trash Guards'!H43</f>
        <v>0</v>
      </c>
      <c r="E67" s="12">
        <v>0</v>
      </c>
    </row>
    <row r="68" spans="1:5" ht="24" x14ac:dyDescent="0.25">
      <c r="A68" s="69" t="s">
        <v>108</v>
      </c>
      <c r="B68" s="70" t="s">
        <v>41</v>
      </c>
      <c r="C68" s="13">
        <f>'Pipes &amp; Trash Guards'!G44</f>
        <v>0</v>
      </c>
      <c r="D68" s="13">
        <f>'Pipes &amp; Trash Guards'!H44</f>
        <v>0</v>
      </c>
      <c r="E68" s="12">
        <v>0</v>
      </c>
    </row>
    <row r="69" spans="1:5" ht="24" x14ac:dyDescent="0.25">
      <c r="A69" s="69" t="s">
        <v>109</v>
      </c>
      <c r="B69" s="70" t="s">
        <v>41</v>
      </c>
      <c r="C69" s="13">
        <f>'Pipes &amp; Trash Guards'!G45</f>
        <v>0</v>
      </c>
      <c r="D69" s="13">
        <f>'Pipes &amp; Trash Guards'!H45</f>
        <v>0</v>
      </c>
      <c r="E69" s="12">
        <v>0</v>
      </c>
    </row>
    <row r="70" spans="1:5" ht="24" x14ac:dyDescent="0.25">
      <c r="A70" s="69" t="s">
        <v>110</v>
      </c>
      <c r="B70" s="70" t="s">
        <v>41</v>
      </c>
      <c r="C70" s="13">
        <f>'Pipes &amp; Trash Guards'!G46</f>
        <v>0</v>
      </c>
      <c r="D70" s="13">
        <f>'Pipes &amp; Trash Guards'!H46</f>
        <v>0</v>
      </c>
      <c r="E70" s="12">
        <v>0</v>
      </c>
    </row>
    <row r="71" spans="1:5" ht="24" x14ac:dyDescent="0.25">
      <c r="A71" s="69" t="s">
        <v>111</v>
      </c>
      <c r="B71" s="70" t="s">
        <v>41</v>
      </c>
      <c r="C71" s="13">
        <f>'Pipes &amp; Trash Guards'!G47</f>
        <v>0</v>
      </c>
      <c r="D71" s="13">
        <f>'Pipes &amp; Trash Guards'!H47</f>
        <v>0</v>
      </c>
      <c r="E71" s="12">
        <v>0</v>
      </c>
    </row>
    <row r="72" spans="1:5" ht="24" x14ac:dyDescent="0.25">
      <c r="A72" s="65" t="s">
        <v>112</v>
      </c>
      <c r="B72" s="66" t="s">
        <v>41</v>
      </c>
      <c r="C72" s="13">
        <f>'Pipes &amp; Trash Guards'!G48</f>
        <v>0</v>
      </c>
      <c r="D72" s="13">
        <f>'Pipes &amp; Trash Guards'!H48</f>
        <v>0</v>
      </c>
      <c r="E72" s="114">
        <v>0</v>
      </c>
    </row>
    <row r="73" spans="1:5" ht="24" x14ac:dyDescent="0.25">
      <c r="A73" s="65" t="s">
        <v>113</v>
      </c>
      <c r="B73" s="66" t="s">
        <v>41</v>
      </c>
      <c r="C73" s="13">
        <f>'Pipes &amp; Trash Guards'!G49</f>
        <v>0</v>
      </c>
      <c r="D73" s="13">
        <f>'Pipes &amp; Trash Guards'!H49</f>
        <v>0</v>
      </c>
      <c r="E73" s="114">
        <v>0</v>
      </c>
    </row>
    <row r="74" spans="1:5" ht="24" x14ac:dyDescent="0.25">
      <c r="A74" s="65" t="s">
        <v>114</v>
      </c>
      <c r="B74" s="66" t="s">
        <v>41</v>
      </c>
      <c r="C74" s="13">
        <f>'Pipes &amp; Trash Guards'!G50</f>
        <v>0</v>
      </c>
      <c r="D74" s="13">
        <f>'Pipes &amp; Trash Guards'!H50</f>
        <v>0</v>
      </c>
      <c r="E74" s="114">
        <v>0</v>
      </c>
    </row>
    <row r="75" spans="1:5" ht="24" x14ac:dyDescent="0.25">
      <c r="A75" s="65" t="s">
        <v>115</v>
      </c>
      <c r="B75" s="66" t="s">
        <v>41</v>
      </c>
      <c r="C75" s="13">
        <f>'Pipes &amp; Trash Guards'!G51</f>
        <v>0</v>
      </c>
      <c r="D75" s="13">
        <f>'Pipes &amp; Trash Guards'!H51</f>
        <v>0</v>
      </c>
      <c r="E75" s="114">
        <v>0</v>
      </c>
    </row>
    <row r="76" spans="1:5" ht="24" x14ac:dyDescent="0.25">
      <c r="A76" s="65" t="s">
        <v>116</v>
      </c>
      <c r="B76" s="66" t="s">
        <v>41</v>
      </c>
      <c r="C76" s="13">
        <f>'Pipes &amp; Trash Guards'!G52</f>
        <v>0</v>
      </c>
      <c r="D76" s="13">
        <f>'Pipes &amp; Trash Guards'!H52</f>
        <v>0</v>
      </c>
      <c r="E76" s="114">
        <v>0</v>
      </c>
    </row>
    <row r="77" spans="1:5" ht="24" x14ac:dyDescent="0.25">
      <c r="A77" s="65" t="s">
        <v>117</v>
      </c>
      <c r="B77" s="66" t="s">
        <v>41</v>
      </c>
      <c r="C77" s="13">
        <f>'Pipes &amp; Trash Guards'!G53</f>
        <v>0</v>
      </c>
      <c r="D77" s="13">
        <f>'Pipes &amp; Trash Guards'!H53</f>
        <v>0</v>
      </c>
      <c r="E77" s="114">
        <v>0</v>
      </c>
    </row>
    <row r="78" spans="1:5" ht="24" x14ac:dyDescent="0.25">
      <c r="A78" s="65" t="s">
        <v>118</v>
      </c>
      <c r="B78" s="66" t="s">
        <v>41</v>
      </c>
      <c r="C78" s="13">
        <f>'Pipes &amp; Trash Guards'!G54</f>
        <v>0</v>
      </c>
      <c r="D78" s="13">
        <f>'Pipes &amp; Trash Guards'!H54</f>
        <v>0</v>
      </c>
      <c r="E78" s="114">
        <v>0</v>
      </c>
    </row>
    <row r="79" spans="1:5" ht="24" x14ac:dyDescent="0.25">
      <c r="A79" s="65" t="s">
        <v>119</v>
      </c>
      <c r="B79" s="66" t="s">
        <v>41</v>
      </c>
      <c r="C79" s="13">
        <f>'Pipes &amp; Trash Guards'!G55</f>
        <v>0</v>
      </c>
      <c r="D79" s="13">
        <f>'Pipes &amp; Trash Guards'!H55</f>
        <v>0</v>
      </c>
      <c r="E79" s="114">
        <v>0</v>
      </c>
    </row>
    <row r="80" spans="1:5" ht="24" x14ac:dyDescent="0.25">
      <c r="A80" s="65" t="s">
        <v>120</v>
      </c>
      <c r="B80" s="66" t="s">
        <v>41</v>
      </c>
      <c r="C80" s="13">
        <f>'Pipes &amp; Trash Guards'!G56</f>
        <v>0</v>
      </c>
      <c r="D80" s="13">
        <f>'Pipes &amp; Trash Guards'!H56</f>
        <v>0</v>
      </c>
      <c r="E80" s="114">
        <v>0</v>
      </c>
    </row>
    <row r="81" spans="1:5" ht="24" x14ac:dyDescent="0.25">
      <c r="A81" s="65" t="s">
        <v>121</v>
      </c>
      <c r="B81" s="66" t="s">
        <v>41</v>
      </c>
      <c r="C81" s="13">
        <f>'Pipes &amp; Trash Guards'!G57</f>
        <v>0</v>
      </c>
      <c r="D81" s="13">
        <f>'Pipes &amp; Trash Guards'!H57</f>
        <v>0</v>
      </c>
      <c r="E81" s="114">
        <v>0</v>
      </c>
    </row>
    <row r="82" spans="1:5" ht="24" x14ac:dyDescent="0.25">
      <c r="A82" s="65" t="s">
        <v>122</v>
      </c>
      <c r="B82" s="66" t="s">
        <v>41</v>
      </c>
      <c r="C82" s="13">
        <f>'Pipes &amp; Trash Guards'!G58</f>
        <v>0</v>
      </c>
      <c r="D82" s="13">
        <f>'Pipes &amp; Trash Guards'!H58</f>
        <v>0</v>
      </c>
      <c r="E82" s="114">
        <v>0</v>
      </c>
    </row>
    <row r="83" spans="1:5" ht="24" x14ac:dyDescent="0.25">
      <c r="A83" s="65" t="s">
        <v>123</v>
      </c>
      <c r="B83" s="66" t="s">
        <v>41</v>
      </c>
      <c r="C83" s="13">
        <f>'Pipes &amp; Trash Guards'!G59</f>
        <v>0</v>
      </c>
      <c r="D83" s="13">
        <f>'Pipes &amp; Trash Guards'!H59</f>
        <v>0</v>
      </c>
      <c r="E83" s="12">
        <v>0</v>
      </c>
    </row>
    <row r="84" spans="1:5" ht="24" x14ac:dyDescent="0.25">
      <c r="A84" s="65" t="s">
        <v>124</v>
      </c>
      <c r="B84" s="66" t="s">
        <v>41</v>
      </c>
      <c r="C84" s="13">
        <f>'Pipes &amp; Trash Guards'!G60</f>
        <v>0</v>
      </c>
      <c r="D84" s="13">
        <f>'Pipes &amp; Trash Guards'!H60</f>
        <v>0</v>
      </c>
      <c r="E84" s="12">
        <v>0</v>
      </c>
    </row>
    <row r="85" spans="1:5" ht="24" x14ac:dyDescent="0.25">
      <c r="A85" s="65" t="s">
        <v>125</v>
      </c>
      <c r="B85" s="66" t="s">
        <v>41</v>
      </c>
      <c r="C85" s="13">
        <f>'Pipes &amp; Trash Guards'!G61</f>
        <v>0</v>
      </c>
      <c r="D85" s="13">
        <f>'Pipes &amp; Trash Guards'!H61</f>
        <v>0</v>
      </c>
      <c r="E85" s="9">
        <v>0</v>
      </c>
    </row>
    <row r="86" spans="1:5" ht="24" x14ac:dyDescent="0.25">
      <c r="A86" s="65" t="s">
        <v>126</v>
      </c>
      <c r="B86" s="66" t="s">
        <v>41</v>
      </c>
      <c r="C86" s="13">
        <f>'Pipes &amp; Trash Guards'!G62</f>
        <v>0</v>
      </c>
      <c r="D86" s="13">
        <f>'Pipes &amp; Trash Guards'!H62</f>
        <v>0</v>
      </c>
      <c r="E86" s="9">
        <v>0</v>
      </c>
    </row>
    <row r="87" spans="1:5" ht="24" x14ac:dyDescent="0.25">
      <c r="A87" s="65" t="s">
        <v>127</v>
      </c>
      <c r="B87" s="66" t="s">
        <v>41</v>
      </c>
      <c r="C87" s="13">
        <f>'Pipes &amp; Trash Guards'!G63</f>
        <v>0</v>
      </c>
      <c r="D87" s="13">
        <f>'Pipes &amp; Trash Guards'!H63</f>
        <v>0</v>
      </c>
      <c r="E87" s="9">
        <v>0</v>
      </c>
    </row>
    <row r="88" spans="1:5" ht="24" x14ac:dyDescent="0.25">
      <c r="A88" s="65" t="s">
        <v>128</v>
      </c>
      <c r="B88" s="66" t="s">
        <v>41</v>
      </c>
      <c r="C88" s="13">
        <f>'Pipes &amp; Trash Guards'!G64</f>
        <v>0</v>
      </c>
      <c r="D88" s="13">
        <f>'Pipes &amp; Trash Guards'!H64</f>
        <v>0</v>
      </c>
      <c r="E88" s="9">
        <v>0</v>
      </c>
    </row>
    <row r="89" spans="1:5" ht="24" x14ac:dyDescent="0.25">
      <c r="A89" s="65" t="s">
        <v>129</v>
      </c>
      <c r="B89" s="66" t="s">
        <v>41</v>
      </c>
      <c r="C89" s="13">
        <f>'Pipes &amp; Trash Guards'!G65</f>
        <v>0</v>
      </c>
      <c r="D89" s="13">
        <f>'Pipes &amp; Trash Guards'!H65</f>
        <v>0</v>
      </c>
      <c r="E89" s="9">
        <v>0</v>
      </c>
    </row>
    <row r="90" spans="1:5" ht="24" x14ac:dyDescent="0.25">
      <c r="A90" s="65" t="s">
        <v>130</v>
      </c>
      <c r="B90" s="66" t="s">
        <v>41</v>
      </c>
      <c r="C90" s="13">
        <f>'Pipes &amp; Trash Guards'!G66</f>
        <v>0</v>
      </c>
      <c r="D90" s="13">
        <f>'Pipes &amp; Trash Guards'!H66</f>
        <v>0</v>
      </c>
      <c r="E90" s="9">
        <v>0</v>
      </c>
    </row>
    <row r="91" spans="1:5" ht="24" x14ac:dyDescent="0.25">
      <c r="A91" s="65" t="s">
        <v>131</v>
      </c>
      <c r="B91" s="66" t="s">
        <v>41</v>
      </c>
      <c r="C91" s="13">
        <f>'Pipes &amp; Trash Guards'!G67</f>
        <v>0</v>
      </c>
      <c r="D91" s="13">
        <f>'Pipes &amp; Trash Guards'!H67</f>
        <v>0</v>
      </c>
      <c r="E91" s="9">
        <v>0</v>
      </c>
    </row>
    <row r="92" spans="1:5" ht="24" x14ac:dyDescent="0.25">
      <c r="A92" s="65" t="s">
        <v>132</v>
      </c>
      <c r="B92" s="66" t="s">
        <v>41</v>
      </c>
      <c r="C92" s="13">
        <f>'Pipes &amp; Trash Guards'!G68</f>
        <v>0</v>
      </c>
      <c r="D92" s="13">
        <f>'Pipes &amp; Trash Guards'!H68</f>
        <v>0</v>
      </c>
      <c r="E92" s="9">
        <v>0</v>
      </c>
    </row>
    <row r="93" spans="1:5" ht="24" x14ac:dyDescent="0.25">
      <c r="A93" s="65" t="s">
        <v>133</v>
      </c>
      <c r="B93" s="66" t="s">
        <v>41</v>
      </c>
      <c r="C93" s="13">
        <f>'Pipes &amp; Trash Guards'!G69</f>
        <v>0</v>
      </c>
      <c r="D93" s="13">
        <f>'Pipes &amp; Trash Guards'!H69</f>
        <v>0</v>
      </c>
      <c r="E93" s="9">
        <v>0</v>
      </c>
    </row>
    <row r="94" spans="1:5" ht="24" x14ac:dyDescent="0.25">
      <c r="A94" s="65" t="s">
        <v>134</v>
      </c>
      <c r="B94" s="66" t="s">
        <v>41</v>
      </c>
      <c r="C94" s="13">
        <f>'Pipes &amp; Trash Guards'!G70</f>
        <v>0</v>
      </c>
      <c r="D94" s="13">
        <f>'Pipes &amp; Trash Guards'!H70</f>
        <v>0</v>
      </c>
      <c r="E94" s="12">
        <v>0</v>
      </c>
    </row>
    <row r="95" spans="1:5" ht="24" x14ac:dyDescent="0.25">
      <c r="A95" s="65" t="s">
        <v>135</v>
      </c>
      <c r="B95" s="66" t="s">
        <v>41</v>
      </c>
      <c r="C95" s="13">
        <f>'Pipes &amp; Trash Guards'!G71</f>
        <v>0</v>
      </c>
      <c r="D95" s="13">
        <f>'Pipes &amp; Trash Guards'!H71</f>
        <v>0</v>
      </c>
      <c r="E95" s="9">
        <v>0</v>
      </c>
    </row>
    <row r="96" spans="1:5" ht="24" x14ac:dyDescent="0.25">
      <c r="A96" s="65" t="s">
        <v>136</v>
      </c>
      <c r="B96" s="66" t="s">
        <v>41</v>
      </c>
      <c r="C96" s="13">
        <f>'Pipes &amp; Trash Guards'!G72</f>
        <v>0</v>
      </c>
      <c r="D96" s="13">
        <f>'Pipes &amp; Trash Guards'!H72</f>
        <v>0</v>
      </c>
      <c r="E96" s="9">
        <v>0</v>
      </c>
    </row>
    <row r="97" spans="1:5" ht="24" x14ac:dyDescent="0.25">
      <c r="A97" s="65" t="s">
        <v>137</v>
      </c>
      <c r="B97" s="66" t="s">
        <v>41</v>
      </c>
      <c r="C97" s="13">
        <f>'Pipes &amp; Trash Guards'!G73</f>
        <v>0</v>
      </c>
      <c r="D97" s="13">
        <f>'Pipes &amp; Trash Guards'!H73</f>
        <v>0</v>
      </c>
      <c r="E97" s="9">
        <v>0</v>
      </c>
    </row>
    <row r="98" spans="1:5" ht="24" x14ac:dyDescent="0.25">
      <c r="A98" s="65" t="s">
        <v>138</v>
      </c>
      <c r="B98" s="66" t="s">
        <v>41</v>
      </c>
      <c r="C98" s="13">
        <f>'Pipes &amp; Trash Guards'!G74</f>
        <v>0</v>
      </c>
      <c r="D98" s="13">
        <f>'Pipes &amp; Trash Guards'!H74</f>
        <v>0</v>
      </c>
      <c r="E98" s="9">
        <v>0</v>
      </c>
    </row>
    <row r="99" spans="1:5" ht="24" x14ac:dyDescent="0.25">
      <c r="A99" s="65" t="s">
        <v>139</v>
      </c>
      <c r="B99" s="66" t="s">
        <v>41</v>
      </c>
      <c r="C99" s="13">
        <f>'Pipes &amp; Trash Guards'!G75</f>
        <v>0</v>
      </c>
      <c r="D99" s="13">
        <f>'Pipes &amp; Trash Guards'!H75</f>
        <v>0</v>
      </c>
      <c r="E99" s="9">
        <v>0</v>
      </c>
    </row>
    <row r="100" spans="1:5" ht="24" x14ac:dyDescent="0.25">
      <c r="A100" s="65" t="s">
        <v>140</v>
      </c>
      <c r="B100" s="66" t="s">
        <v>41</v>
      </c>
      <c r="C100" s="13">
        <f>'Pipes &amp; Trash Guards'!G76</f>
        <v>0</v>
      </c>
      <c r="D100" s="13">
        <f>'Pipes &amp; Trash Guards'!H76</f>
        <v>0</v>
      </c>
      <c r="E100" s="9">
        <v>0</v>
      </c>
    </row>
    <row r="101" spans="1:5" x14ac:dyDescent="0.25">
      <c r="A101" s="65" t="s">
        <v>141</v>
      </c>
      <c r="B101" s="66" t="s">
        <v>41</v>
      </c>
      <c r="C101" s="13">
        <f>'Pipes &amp; Trash Guards'!G77</f>
        <v>0</v>
      </c>
      <c r="D101" s="13">
        <f>'Pipes &amp; Trash Guards'!H77</f>
        <v>0</v>
      </c>
      <c r="E101" s="9">
        <v>0</v>
      </c>
    </row>
    <row r="102" spans="1:5" x14ac:dyDescent="0.25">
      <c r="A102" s="65" t="s">
        <v>142</v>
      </c>
      <c r="B102" s="66" t="s">
        <v>41</v>
      </c>
      <c r="C102" s="13">
        <f>'Pipes &amp; Trash Guards'!G78</f>
        <v>0</v>
      </c>
      <c r="D102" s="13">
        <f>'Pipes &amp; Trash Guards'!H78</f>
        <v>0</v>
      </c>
      <c r="E102" s="12">
        <v>0</v>
      </c>
    </row>
    <row r="103" spans="1:5" x14ac:dyDescent="0.25">
      <c r="A103" s="65" t="s">
        <v>143</v>
      </c>
      <c r="B103" s="66" t="s">
        <v>41</v>
      </c>
      <c r="C103" s="13">
        <f>'Pipes &amp; Trash Guards'!G79</f>
        <v>0</v>
      </c>
      <c r="D103" s="13">
        <f>'Pipes &amp; Trash Guards'!H79</f>
        <v>0</v>
      </c>
      <c r="E103" s="9">
        <v>0</v>
      </c>
    </row>
    <row r="104" spans="1:5" x14ac:dyDescent="0.25">
      <c r="A104" s="65" t="s">
        <v>144</v>
      </c>
      <c r="B104" s="66" t="s">
        <v>41</v>
      </c>
      <c r="C104" s="13">
        <f>'Pipes &amp; Trash Guards'!G80</f>
        <v>0</v>
      </c>
      <c r="D104" s="13">
        <f>'Pipes &amp; Trash Guards'!H80</f>
        <v>0</v>
      </c>
      <c r="E104" s="12">
        <v>0</v>
      </c>
    </row>
    <row r="105" spans="1:5" x14ac:dyDescent="0.25">
      <c r="A105" s="65" t="s">
        <v>145</v>
      </c>
      <c r="B105" s="66" t="s">
        <v>41</v>
      </c>
      <c r="C105" s="13">
        <f>'Pipes &amp; Trash Guards'!G81</f>
        <v>0</v>
      </c>
      <c r="D105" s="13">
        <f>'Pipes &amp; Trash Guards'!H81</f>
        <v>0</v>
      </c>
      <c r="E105" s="12">
        <v>0</v>
      </c>
    </row>
    <row r="106" spans="1:5" x14ac:dyDescent="0.25">
      <c r="A106" s="65" t="s">
        <v>146</v>
      </c>
      <c r="B106" s="66" t="s">
        <v>41</v>
      </c>
      <c r="C106" s="13">
        <f>'Pipes &amp; Trash Guards'!G82</f>
        <v>0</v>
      </c>
      <c r="D106" s="13">
        <f>'Pipes &amp; Trash Guards'!H82</f>
        <v>0</v>
      </c>
      <c r="E106" s="12">
        <v>0</v>
      </c>
    </row>
    <row r="107" spans="1:5" ht="24" x14ac:dyDescent="0.25">
      <c r="A107" s="65" t="s">
        <v>147</v>
      </c>
      <c r="B107" s="66" t="s">
        <v>41</v>
      </c>
      <c r="C107" s="13">
        <f>'Pipes &amp; Trash Guards'!G83</f>
        <v>0</v>
      </c>
      <c r="D107" s="13">
        <f>'Pipes &amp; Trash Guards'!H83</f>
        <v>0</v>
      </c>
      <c r="E107" s="12">
        <v>0</v>
      </c>
    </row>
    <row r="108" spans="1:5" ht="24" x14ac:dyDescent="0.25">
      <c r="A108" s="65" t="s">
        <v>148</v>
      </c>
      <c r="B108" s="66" t="s">
        <v>41</v>
      </c>
      <c r="C108" s="13">
        <f>'Pipes &amp; Trash Guards'!G84</f>
        <v>0</v>
      </c>
      <c r="D108" s="13">
        <f>'Pipes &amp; Trash Guards'!H84</f>
        <v>0</v>
      </c>
      <c r="E108" s="12">
        <v>0</v>
      </c>
    </row>
    <row r="109" spans="1:5" ht="24" x14ac:dyDescent="0.25">
      <c r="A109" s="65" t="s">
        <v>149</v>
      </c>
      <c r="B109" s="66" t="s">
        <v>41</v>
      </c>
      <c r="C109" s="13">
        <f>'Pipes &amp; Trash Guards'!G85</f>
        <v>0</v>
      </c>
      <c r="D109" s="13">
        <f>'Pipes &amp; Trash Guards'!H85</f>
        <v>0</v>
      </c>
      <c r="E109" s="12">
        <v>0</v>
      </c>
    </row>
    <row r="110" spans="1:5" ht="24" x14ac:dyDescent="0.25">
      <c r="A110" s="65" t="s">
        <v>150</v>
      </c>
      <c r="B110" s="66" t="s">
        <v>41</v>
      </c>
      <c r="C110" s="13">
        <f>'Pipes &amp; Trash Guards'!G86</f>
        <v>0</v>
      </c>
      <c r="D110" s="13">
        <f>'Pipes &amp; Trash Guards'!H86</f>
        <v>0</v>
      </c>
      <c r="E110" s="181">
        <v>0</v>
      </c>
    </row>
    <row r="111" spans="1:5" ht="24" x14ac:dyDescent="0.25">
      <c r="A111" s="65" t="s">
        <v>151</v>
      </c>
      <c r="B111" s="66" t="s">
        <v>41</v>
      </c>
      <c r="C111" s="13">
        <f>'Pipes &amp; Trash Guards'!G87</f>
        <v>0</v>
      </c>
      <c r="D111" s="13">
        <f>'Pipes &amp; Trash Guards'!H87</f>
        <v>0</v>
      </c>
      <c r="E111" s="114">
        <v>0</v>
      </c>
    </row>
    <row r="112" spans="1:5" ht="24" x14ac:dyDescent="0.25">
      <c r="A112" s="65" t="s">
        <v>152</v>
      </c>
      <c r="B112" s="66" t="s">
        <v>41</v>
      </c>
      <c r="C112" s="13">
        <f>'Pipes &amp; Trash Guards'!G88</f>
        <v>0</v>
      </c>
      <c r="D112" s="13">
        <f>'Pipes &amp; Trash Guards'!H88</f>
        <v>0</v>
      </c>
      <c r="E112" s="114">
        <v>0</v>
      </c>
    </row>
    <row r="113" spans="1:5" ht="24" x14ac:dyDescent="0.25">
      <c r="A113" s="65" t="s">
        <v>153</v>
      </c>
      <c r="B113" s="66" t="s">
        <v>41</v>
      </c>
      <c r="C113" s="13">
        <f>'Pipes &amp; Trash Guards'!G89</f>
        <v>0</v>
      </c>
      <c r="D113" s="13">
        <f>'Pipes &amp; Trash Guards'!H89</f>
        <v>0</v>
      </c>
      <c r="E113" s="114">
        <v>0</v>
      </c>
    </row>
    <row r="114" spans="1:5" ht="24" x14ac:dyDescent="0.25">
      <c r="A114" s="65" t="s">
        <v>154</v>
      </c>
      <c r="B114" s="66" t="s">
        <v>41</v>
      </c>
      <c r="C114" s="13">
        <f>'Pipes &amp; Trash Guards'!G90</f>
        <v>0</v>
      </c>
      <c r="D114" s="13">
        <f>'Pipes &amp; Trash Guards'!H90</f>
        <v>0</v>
      </c>
      <c r="E114" s="114">
        <v>0</v>
      </c>
    </row>
    <row r="115" spans="1:5" ht="24" x14ac:dyDescent="0.25">
      <c r="A115" s="65" t="s">
        <v>155</v>
      </c>
      <c r="B115" s="66" t="s">
        <v>41</v>
      </c>
      <c r="C115" s="13">
        <f>'Pipes &amp; Trash Guards'!G91</f>
        <v>0</v>
      </c>
      <c r="D115" s="13">
        <f>'Pipes &amp; Trash Guards'!H91</f>
        <v>0</v>
      </c>
      <c r="E115" s="114">
        <v>0</v>
      </c>
    </row>
    <row r="116" spans="1:5" ht="24" x14ac:dyDescent="0.25">
      <c r="A116" s="65" t="s">
        <v>156</v>
      </c>
      <c r="B116" s="66" t="s">
        <v>41</v>
      </c>
      <c r="C116" s="13">
        <f>'Pipes &amp; Trash Guards'!G92</f>
        <v>0</v>
      </c>
      <c r="D116" s="13">
        <f>'Pipes &amp; Trash Guards'!H92</f>
        <v>0</v>
      </c>
      <c r="E116" s="114">
        <v>0</v>
      </c>
    </row>
    <row r="117" spans="1:5" ht="24" x14ac:dyDescent="0.25">
      <c r="A117" s="65" t="s">
        <v>157</v>
      </c>
      <c r="B117" s="66" t="s">
        <v>41</v>
      </c>
      <c r="C117" s="13">
        <f>'Pipes &amp; Trash Guards'!G93</f>
        <v>0</v>
      </c>
      <c r="D117" s="13">
        <f>'Pipes &amp; Trash Guards'!H93</f>
        <v>0</v>
      </c>
      <c r="E117" s="114">
        <v>0</v>
      </c>
    </row>
    <row r="118" spans="1:5" ht="24" x14ac:dyDescent="0.25">
      <c r="A118" s="65" t="s">
        <v>158</v>
      </c>
      <c r="B118" s="66" t="s">
        <v>41</v>
      </c>
      <c r="C118" s="13">
        <f>'Pipes &amp; Trash Guards'!G94</f>
        <v>0</v>
      </c>
      <c r="D118" s="13">
        <f>'Pipes &amp; Trash Guards'!H94</f>
        <v>0</v>
      </c>
      <c r="E118" s="114">
        <v>0</v>
      </c>
    </row>
    <row r="119" spans="1:5" ht="24" x14ac:dyDescent="0.25">
      <c r="A119" s="65" t="s">
        <v>159</v>
      </c>
      <c r="B119" s="66" t="s">
        <v>41</v>
      </c>
      <c r="C119" s="13">
        <f>'Pipes &amp; Trash Guards'!G95</f>
        <v>0</v>
      </c>
      <c r="D119" s="13">
        <f>'Pipes &amp; Trash Guards'!H95</f>
        <v>0</v>
      </c>
      <c r="E119" s="114">
        <v>0</v>
      </c>
    </row>
    <row r="120" spans="1:5" ht="24" x14ac:dyDescent="0.25">
      <c r="A120" s="65" t="s">
        <v>160</v>
      </c>
      <c r="B120" s="66" t="s">
        <v>41</v>
      </c>
      <c r="C120" s="13">
        <f>'Pipes &amp; Trash Guards'!G96</f>
        <v>0</v>
      </c>
      <c r="D120" s="13">
        <f>'Pipes &amp; Trash Guards'!H96</f>
        <v>0</v>
      </c>
      <c r="E120" s="114">
        <v>0</v>
      </c>
    </row>
    <row r="121" spans="1:5" ht="24" x14ac:dyDescent="0.25">
      <c r="A121" s="65" t="s">
        <v>161</v>
      </c>
      <c r="B121" s="66" t="s">
        <v>41</v>
      </c>
      <c r="C121" s="13">
        <f>'Pipes &amp; Trash Guards'!G97</f>
        <v>0</v>
      </c>
      <c r="D121" s="13">
        <f>'Pipes &amp; Trash Guards'!H97</f>
        <v>0</v>
      </c>
      <c r="E121" s="114">
        <v>0</v>
      </c>
    </row>
    <row r="122" spans="1:5" ht="24" x14ac:dyDescent="0.25">
      <c r="A122" s="65" t="s">
        <v>162</v>
      </c>
      <c r="B122" s="66" t="s">
        <v>41</v>
      </c>
      <c r="C122" s="13">
        <f>'Pipes &amp; Trash Guards'!G98</f>
        <v>0</v>
      </c>
      <c r="D122" s="13">
        <f>'Pipes &amp; Trash Guards'!H98</f>
        <v>0</v>
      </c>
      <c r="E122" s="114">
        <v>0</v>
      </c>
    </row>
    <row r="123" spans="1:5" ht="24" x14ac:dyDescent="0.25">
      <c r="A123" s="65" t="s">
        <v>163</v>
      </c>
      <c r="B123" s="66" t="s">
        <v>41</v>
      </c>
      <c r="C123" s="13">
        <f>'Pipes &amp; Trash Guards'!G99</f>
        <v>0</v>
      </c>
      <c r="D123" s="13">
        <f>'Pipes &amp; Trash Guards'!H99</f>
        <v>0</v>
      </c>
      <c r="E123" s="114">
        <v>0</v>
      </c>
    </row>
    <row r="124" spans="1:5" ht="24" x14ac:dyDescent="0.25">
      <c r="A124" s="65" t="s">
        <v>164</v>
      </c>
      <c r="B124" s="66" t="s">
        <v>41</v>
      </c>
      <c r="C124" s="13">
        <f>'Pipes &amp; Trash Guards'!G100</f>
        <v>0</v>
      </c>
      <c r="D124" s="13">
        <f>'Pipes &amp; Trash Guards'!H100</f>
        <v>0</v>
      </c>
      <c r="E124" s="9">
        <v>0</v>
      </c>
    </row>
    <row r="125" spans="1:5" ht="24" x14ac:dyDescent="0.25">
      <c r="A125" s="65" t="s">
        <v>165</v>
      </c>
      <c r="B125" s="66" t="s">
        <v>41</v>
      </c>
      <c r="C125" s="13">
        <f>'Pipes &amp; Trash Guards'!G101</f>
        <v>0</v>
      </c>
      <c r="D125" s="13">
        <f>'Pipes &amp; Trash Guards'!H101</f>
        <v>0</v>
      </c>
      <c r="E125" s="9">
        <v>0</v>
      </c>
    </row>
    <row r="126" spans="1:5" ht="24" x14ac:dyDescent="0.25">
      <c r="A126" s="65" t="s">
        <v>166</v>
      </c>
      <c r="B126" s="66" t="s">
        <v>41</v>
      </c>
      <c r="C126" s="13">
        <f>'Pipes &amp; Trash Guards'!G102</f>
        <v>0</v>
      </c>
      <c r="D126" s="13">
        <f>'Pipes &amp; Trash Guards'!H102</f>
        <v>0</v>
      </c>
      <c r="E126" s="9">
        <v>0</v>
      </c>
    </row>
    <row r="127" spans="1:5" ht="24" x14ac:dyDescent="0.25">
      <c r="A127" s="65" t="s">
        <v>167</v>
      </c>
      <c r="B127" s="66" t="s">
        <v>41</v>
      </c>
      <c r="C127" s="13">
        <f>'Pipes &amp; Trash Guards'!G103</f>
        <v>0</v>
      </c>
      <c r="D127" s="13">
        <f>'Pipes &amp; Trash Guards'!H103</f>
        <v>0</v>
      </c>
      <c r="E127" s="9">
        <v>0</v>
      </c>
    </row>
    <row r="128" spans="1:5" ht="24" x14ac:dyDescent="0.25">
      <c r="A128" s="65" t="s">
        <v>168</v>
      </c>
      <c r="B128" s="66" t="s">
        <v>41</v>
      </c>
      <c r="C128" s="13">
        <f>'Pipes &amp; Trash Guards'!G104</f>
        <v>0</v>
      </c>
      <c r="D128" s="13">
        <f>'Pipes &amp; Trash Guards'!H104</f>
        <v>0</v>
      </c>
      <c r="E128" s="9">
        <v>0</v>
      </c>
    </row>
    <row r="129" spans="1:5" ht="24" x14ac:dyDescent="0.25">
      <c r="A129" s="65" t="s">
        <v>169</v>
      </c>
      <c r="B129" s="66" t="s">
        <v>41</v>
      </c>
      <c r="C129" s="13">
        <f>'Pipes &amp; Trash Guards'!G105</f>
        <v>0</v>
      </c>
      <c r="D129" s="13">
        <f>'Pipes &amp; Trash Guards'!H105</f>
        <v>0</v>
      </c>
      <c r="E129" s="9">
        <v>0</v>
      </c>
    </row>
    <row r="130" spans="1:5" ht="24" x14ac:dyDescent="0.25">
      <c r="A130" s="65" t="s">
        <v>170</v>
      </c>
      <c r="B130" s="66" t="s">
        <v>41</v>
      </c>
      <c r="C130" s="13">
        <f>'Pipes &amp; Trash Guards'!G106</f>
        <v>0</v>
      </c>
      <c r="D130" s="13">
        <f>'Pipes &amp; Trash Guards'!H106</f>
        <v>0</v>
      </c>
      <c r="E130" s="9">
        <v>0</v>
      </c>
    </row>
    <row r="131" spans="1:5" ht="24" x14ac:dyDescent="0.25">
      <c r="A131" s="65" t="s">
        <v>171</v>
      </c>
      <c r="B131" s="66" t="s">
        <v>41</v>
      </c>
      <c r="C131" s="13">
        <f>'Pipes &amp; Trash Guards'!G107</f>
        <v>0</v>
      </c>
      <c r="D131" s="13">
        <f>'Pipes &amp; Trash Guards'!H107</f>
        <v>0</v>
      </c>
      <c r="E131" s="9">
        <v>0</v>
      </c>
    </row>
    <row r="132" spans="1:5" ht="24" x14ac:dyDescent="0.25">
      <c r="A132" s="65" t="s">
        <v>172</v>
      </c>
      <c r="B132" s="66" t="s">
        <v>41</v>
      </c>
      <c r="C132" s="13">
        <f>'Pipes &amp; Trash Guards'!G108</f>
        <v>0</v>
      </c>
      <c r="D132" s="13">
        <f>'Pipes &amp; Trash Guards'!H108</f>
        <v>0</v>
      </c>
      <c r="E132" s="9">
        <v>0</v>
      </c>
    </row>
    <row r="133" spans="1:5" x14ac:dyDescent="0.25">
      <c r="A133" s="67" t="s">
        <v>173</v>
      </c>
      <c r="B133" s="68" t="s">
        <v>28</v>
      </c>
      <c r="C133" s="13">
        <f>'Pipes &amp; Trash Guards'!G109</f>
        <v>0</v>
      </c>
      <c r="D133" s="13">
        <f>'Pipes &amp; Trash Guards'!H109</f>
        <v>0</v>
      </c>
      <c r="E133" s="9">
        <v>0</v>
      </c>
    </row>
    <row r="134" spans="1:5" x14ac:dyDescent="0.25">
      <c r="A134" s="65" t="s">
        <v>174</v>
      </c>
      <c r="B134" s="66" t="s">
        <v>28</v>
      </c>
      <c r="C134" s="13">
        <f>'Pipes &amp; Trash Guards'!G110</f>
        <v>0</v>
      </c>
      <c r="D134" s="13">
        <f>'Pipes &amp; Trash Guards'!H110</f>
        <v>0</v>
      </c>
      <c r="E134" s="9">
        <v>0</v>
      </c>
    </row>
    <row r="135" spans="1:5" x14ac:dyDescent="0.25">
      <c r="A135" s="65" t="s">
        <v>175</v>
      </c>
      <c r="B135" s="66" t="s">
        <v>28</v>
      </c>
      <c r="C135" s="13">
        <f>'Pipes &amp; Trash Guards'!G111</f>
        <v>0</v>
      </c>
      <c r="D135" s="13">
        <f>'Pipes &amp; Trash Guards'!H111</f>
        <v>0</v>
      </c>
      <c r="E135" s="12">
        <v>0</v>
      </c>
    </row>
    <row r="136" spans="1:5" x14ac:dyDescent="0.25">
      <c r="A136" s="65" t="s">
        <v>176</v>
      </c>
      <c r="B136" s="66" t="s">
        <v>28</v>
      </c>
      <c r="C136" s="13">
        <f>'Pipes &amp; Trash Guards'!G112</f>
        <v>0</v>
      </c>
      <c r="D136" s="13">
        <f>'Pipes &amp; Trash Guards'!H112</f>
        <v>0</v>
      </c>
      <c r="E136" s="9">
        <v>0</v>
      </c>
    </row>
    <row r="137" spans="1:5" x14ac:dyDescent="0.25">
      <c r="A137" s="65" t="s">
        <v>177</v>
      </c>
      <c r="B137" s="66" t="s">
        <v>28</v>
      </c>
      <c r="C137" s="13">
        <f>'Pipes &amp; Trash Guards'!G113</f>
        <v>0</v>
      </c>
      <c r="D137" s="13">
        <f>'Pipes &amp; Trash Guards'!H113</f>
        <v>0</v>
      </c>
      <c r="E137" s="12">
        <v>0</v>
      </c>
    </row>
    <row r="138" spans="1:5" x14ac:dyDescent="0.25">
      <c r="A138" s="65" t="s">
        <v>178</v>
      </c>
      <c r="B138" s="66" t="s">
        <v>28</v>
      </c>
      <c r="C138" s="13">
        <f>'Pipes &amp; Trash Guards'!G114</f>
        <v>0</v>
      </c>
      <c r="D138" s="13">
        <f>'Pipes &amp; Trash Guards'!H114</f>
        <v>0</v>
      </c>
      <c r="E138" s="9">
        <v>0</v>
      </c>
    </row>
    <row r="139" spans="1:5" x14ac:dyDescent="0.25">
      <c r="A139" s="65" t="s">
        <v>179</v>
      </c>
      <c r="B139" s="66" t="s">
        <v>28</v>
      </c>
      <c r="C139" s="13">
        <f>'Pipes &amp; Trash Guards'!G115</f>
        <v>0</v>
      </c>
      <c r="D139" s="13">
        <f>'Pipes &amp; Trash Guards'!H115</f>
        <v>0</v>
      </c>
      <c r="E139" s="9">
        <v>0</v>
      </c>
    </row>
    <row r="140" spans="1:5" x14ac:dyDescent="0.25">
      <c r="A140" s="65" t="s">
        <v>180</v>
      </c>
      <c r="B140" s="66" t="s">
        <v>28</v>
      </c>
      <c r="C140" s="13">
        <f>'Pipes &amp; Trash Guards'!G116</f>
        <v>0</v>
      </c>
      <c r="D140" s="13">
        <f>'Pipes &amp; Trash Guards'!H116</f>
        <v>0</v>
      </c>
      <c r="E140" s="9">
        <v>0</v>
      </c>
    </row>
    <row r="141" spans="1:5" x14ac:dyDescent="0.25">
      <c r="A141" s="65" t="s">
        <v>181</v>
      </c>
      <c r="B141" s="66" t="s">
        <v>28</v>
      </c>
      <c r="C141" s="13">
        <f>'Pipes &amp; Trash Guards'!G117</f>
        <v>0</v>
      </c>
      <c r="D141" s="13">
        <f>'Pipes &amp; Trash Guards'!H117</f>
        <v>0</v>
      </c>
      <c r="E141" s="9">
        <v>0</v>
      </c>
    </row>
    <row r="142" spans="1:5" x14ac:dyDescent="0.25">
      <c r="A142" s="65" t="s">
        <v>182</v>
      </c>
      <c r="B142" s="66" t="s">
        <v>28</v>
      </c>
      <c r="C142" s="13">
        <f>'Pipes &amp; Trash Guards'!G118</f>
        <v>0</v>
      </c>
      <c r="D142" s="13">
        <f>'Pipes &amp; Trash Guards'!H118</f>
        <v>0</v>
      </c>
      <c r="E142" s="9">
        <v>0</v>
      </c>
    </row>
    <row r="143" spans="1:5" x14ac:dyDescent="0.25">
      <c r="A143" s="65" t="s">
        <v>183</v>
      </c>
      <c r="B143" s="66" t="s">
        <v>28</v>
      </c>
      <c r="C143" s="13">
        <f>'Pipes &amp; Trash Guards'!G119</f>
        <v>0</v>
      </c>
      <c r="D143" s="13">
        <f>'Pipes &amp; Trash Guards'!H119</f>
        <v>0</v>
      </c>
      <c r="E143" s="9">
        <v>0</v>
      </c>
    </row>
    <row r="144" spans="1:5" x14ac:dyDescent="0.25">
      <c r="A144" s="65" t="s">
        <v>184</v>
      </c>
      <c r="B144" s="66" t="s">
        <v>28</v>
      </c>
      <c r="C144" s="13">
        <f>'Pipes &amp; Trash Guards'!G120</f>
        <v>0</v>
      </c>
      <c r="D144" s="13">
        <f>'Pipes &amp; Trash Guards'!H120</f>
        <v>0</v>
      </c>
      <c r="E144" s="9">
        <v>0</v>
      </c>
    </row>
    <row r="145" spans="1:5" x14ac:dyDescent="0.25">
      <c r="A145" s="65" t="s">
        <v>185</v>
      </c>
      <c r="B145" s="66" t="s">
        <v>28</v>
      </c>
      <c r="C145" s="13">
        <f>'Pipes &amp; Trash Guards'!G121</f>
        <v>0</v>
      </c>
      <c r="D145" s="13">
        <f>'Pipes &amp; Trash Guards'!H121</f>
        <v>0</v>
      </c>
      <c r="E145" s="9">
        <v>0</v>
      </c>
    </row>
    <row r="146" spans="1:5" x14ac:dyDescent="0.25">
      <c r="A146" s="65" t="s">
        <v>186</v>
      </c>
      <c r="B146" s="66" t="s">
        <v>28</v>
      </c>
      <c r="C146" s="13">
        <f>'Pipes &amp; Trash Guards'!G122</f>
        <v>0</v>
      </c>
      <c r="D146" s="13">
        <f>'Pipes &amp; Trash Guards'!H122</f>
        <v>0</v>
      </c>
      <c r="E146" s="9">
        <v>0</v>
      </c>
    </row>
    <row r="147" spans="1:5" x14ac:dyDescent="0.25">
      <c r="A147" s="65" t="s">
        <v>187</v>
      </c>
      <c r="B147" s="66" t="s">
        <v>28</v>
      </c>
      <c r="C147" s="13">
        <f>'Pipes &amp; Trash Guards'!G123</f>
        <v>0</v>
      </c>
      <c r="D147" s="13">
        <f>'Pipes &amp; Trash Guards'!H123</f>
        <v>0</v>
      </c>
      <c r="E147" s="9">
        <v>0</v>
      </c>
    </row>
    <row r="148" spans="1:5" x14ac:dyDescent="0.25">
      <c r="A148" s="65" t="s">
        <v>188</v>
      </c>
      <c r="B148" s="66" t="s">
        <v>28</v>
      </c>
      <c r="C148" s="13">
        <f>'Pipes &amp; Trash Guards'!G124</f>
        <v>0</v>
      </c>
      <c r="D148" s="13">
        <f>'Pipes &amp; Trash Guards'!H124</f>
        <v>0</v>
      </c>
      <c r="E148" s="9">
        <v>0</v>
      </c>
    </row>
    <row r="149" spans="1:5" x14ac:dyDescent="0.25">
      <c r="A149" s="65" t="s">
        <v>189</v>
      </c>
      <c r="B149" s="66" t="s">
        <v>28</v>
      </c>
      <c r="C149" s="13">
        <f>'Pipes &amp; Trash Guards'!G125</f>
        <v>0</v>
      </c>
      <c r="D149" s="13">
        <f>'Pipes &amp; Trash Guards'!H125</f>
        <v>0</v>
      </c>
      <c r="E149" s="9">
        <v>0</v>
      </c>
    </row>
    <row r="150" spans="1:5" x14ac:dyDescent="0.25">
      <c r="A150" s="65" t="s">
        <v>190</v>
      </c>
      <c r="B150" s="66" t="s">
        <v>28</v>
      </c>
      <c r="C150" s="13">
        <f>'Pipes &amp; Trash Guards'!G126</f>
        <v>0</v>
      </c>
      <c r="D150" s="13">
        <f>'Pipes &amp; Trash Guards'!H126</f>
        <v>0</v>
      </c>
      <c r="E150" s="9">
        <v>0</v>
      </c>
    </row>
    <row r="151" spans="1:5" x14ac:dyDescent="0.25">
      <c r="A151" s="72" t="s">
        <v>191</v>
      </c>
      <c r="B151" s="73" t="s">
        <v>28</v>
      </c>
      <c r="C151" s="77">
        <f>'Pipes &amp; Trash Guards'!G127</f>
        <v>0</v>
      </c>
      <c r="D151" s="78">
        <f>'Pipes &amp; Trash Guards'!H127</f>
        <v>0</v>
      </c>
      <c r="E151" s="74">
        <v>0</v>
      </c>
    </row>
    <row r="152" spans="1:5" x14ac:dyDescent="0.25">
      <c r="A152" s="4" t="s">
        <v>194</v>
      </c>
      <c r="B152" s="3" t="s">
        <v>33</v>
      </c>
      <c r="C152" s="13">
        <f>'Veg, Pasture, Cropland'!H3</f>
        <v>0</v>
      </c>
      <c r="D152" s="13">
        <f>'Veg, Pasture, Cropland'!I3</f>
        <v>0</v>
      </c>
      <c r="E152" s="9">
        <v>0</v>
      </c>
    </row>
    <row r="153" spans="1:5" x14ac:dyDescent="0.25">
      <c r="A153" s="4" t="s">
        <v>195</v>
      </c>
      <c r="B153" s="3" t="s">
        <v>28</v>
      </c>
      <c r="C153" s="13">
        <f>'Veg, Pasture, Cropland'!H4</f>
        <v>0</v>
      </c>
      <c r="D153" s="13">
        <f>'Veg, Pasture, Cropland'!I4</f>
        <v>0</v>
      </c>
      <c r="E153" s="9">
        <v>0</v>
      </c>
    </row>
    <row r="154" spans="1:5" x14ac:dyDescent="0.25">
      <c r="A154" s="4" t="s">
        <v>196</v>
      </c>
      <c r="B154" s="3" t="s">
        <v>33</v>
      </c>
      <c r="C154" s="13">
        <f>'Veg, Pasture, Cropland'!H5</f>
        <v>0</v>
      </c>
      <c r="D154" s="13">
        <f>'Veg, Pasture, Cropland'!I5</f>
        <v>0</v>
      </c>
      <c r="E154" s="9">
        <v>0</v>
      </c>
    </row>
    <row r="155" spans="1:5" x14ac:dyDescent="0.25">
      <c r="A155" s="4" t="s">
        <v>197</v>
      </c>
      <c r="B155" s="3" t="s">
        <v>33</v>
      </c>
      <c r="C155" s="13">
        <f>'Veg, Pasture, Cropland'!H6</f>
        <v>0</v>
      </c>
      <c r="D155" s="13">
        <f>'Veg, Pasture, Cropland'!I6</f>
        <v>0</v>
      </c>
      <c r="E155" s="9">
        <v>0</v>
      </c>
    </row>
    <row r="156" spans="1:5" x14ac:dyDescent="0.25">
      <c r="A156" s="2" t="s">
        <v>198</v>
      </c>
      <c r="B156" s="185" t="s">
        <v>33</v>
      </c>
      <c r="C156" s="13">
        <f>'Veg, Pasture, Cropland'!H7</f>
        <v>0</v>
      </c>
      <c r="D156" s="13">
        <f>'Veg, Pasture, Cropland'!I7</f>
        <v>0</v>
      </c>
      <c r="E156" s="9">
        <v>0</v>
      </c>
    </row>
    <row r="157" spans="1:5" x14ac:dyDescent="0.25">
      <c r="A157" s="4" t="s">
        <v>199</v>
      </c>
      <c r="B157" s="3" t="s">
        <v>28</v>
      </c>
      <c r="C157" s="13">
        <f>'Veg, Pasture, Cropland'!H8</f>
        <v>0</v>
      </c>
      <c r="D157" s="13">
        <f>'Veg, Pasture, Cropland'!I8</f>
        <v>0</v>
      </c>
      <c r="E157" s="9">
        <v>0</v>
      </c>
    </row>
    <row r="158" spans="1:5" x14ac:dyDescent="0.25">
      <c r="A158" s="4" t="s">
        <v>200</v>
      </c>
      <c r="B158" s="3" t="s">
        <v>33</v>
      </c>
      <c r="C158" s="13">
        <f>'Veg, Pasture, Cropland'!H9</f>
        <v>0</v>
      </c>
      <c r="D158" s="13">
        <f>'Veg, Pasture, Cropland'!I9</f>
        <v>0</v>
      </c>
      <c r="E158" s="9">
        <v>0</v>
      </c>
    </row>
    <row r="159" spans="1:5" x14ac:dyDescent="0.25">
      <c r="A159" s="4" t="s">
        <v>201</v>
      </c>
      <c r="B159" s="3" t="s">
        <v>43</v>
      </c>
      <c r="C159" s="13">
        <f>'Veg, Pasture, Cropland'!H10</f>
        <v>0</v>
      </c>
      <c r="D159" s="13">
        <f>'Veg, Pasture, Cropland'!I10</f>
        <v>0</v>
      </c>
      <c r="E159" s="9">
        <v>0</v>
      </c>
    </row>
    <row r="160" spans="1:5" x14ac:dyDescent="0.25">
      <c r="A160" s="79" t="s">
        <v>202</v>
      </c>
      <c r="B160" s="80" t="s">
        <v>33</v>
      </c>
      <c r="C160" s="82">
        <f>'Veg, Pasture, Cropland'!H11</f>
        <v>0</v>
      </c>
      <c r="D160" s="78">
        <f>'Veg, Pasture, Cropland'!I11</f>
        <v>0</v>
      </c>
      <c r="E160" s="74">
        <v>0</v>
      </c>
    </row>
    <row r="161" spans="1:6" x14ac:dyDescent="0.25">
      <c r="A161" s="1" t="s">
        <v>204</v>
      </c>
      <c r="B161" s="186" t="s">
        <v>37</v>
      </c>
      <c r="C161" s="13">
        <f>'Grading &amp; Earth Moving'!G3</f>
        <v>0</v>
      </c>
      <c r="D161" s="13">
        <f>'Grading &amp; Earth Moving'!H3</f>
        <v>0</v>
      </c>
      <c r="E161" s="81">
        <v>0</v>
      </c>
    </row>
    <row r="162" spans="1:6" x14ac:dyDescent="0.25">
      <c r="A162" s="4" t="s">
        <v>205</v>
      </c>
      <c r="B162" s="3" t="s">
        <v>37</v>
      </c>
      <c r="C162" s="13">
        <f>'Grading &amp; Earth Moving'!G4</f>
        <v>0</v>
      </c>
      <c r="D162" s="13">
        <f>'Grading &amp; Earth Moving'!H4</f>
        <v>0</v>
      </c>
      <c r="E162" s="181">
        <v>0</v>
      </c>
    </row>
    <row r="163" spans="1:6" x14ac:dyDescent="0.25">
      <c r="A163" s="4" t="s">
        <v>206</v>
      </c>
      <c r="B163" s="3" t="s">
        <v>37</v>
      </c>
      <c r="C163" s="13">
        <f>'Grading &amp; Earth Moving'!G5</f>
        <v>0</v>
      </c>
      <c r="D163" s="13">
        <f>'Grading &amp; Earth Moving'!H5</f>
        <v>0</v>
      </c>
      <c r="E163" s="181">
        <v>0</v>
      </c>
    </row>
    <row r="164" spans="1:6" x14ac:dyDescent="0.25">
      <c r="A164" s="4" t="s">
        <v>207</v>
      </c>
      <c r="B164" s="3" t="s">
        <v>37</v>
      </c>
      <c r="C164" s="13">
        <f>'Grading &amp; Earth Moving'!G6</f>
        <v>0</v>
      </c>
      <c r="D164" s="13">
        <f>'Grading &amp; Earth Moving'!H6</f>
        <v>0</v>
      </c>
      <c r="E164" s="181">
        <v>0</v>
      </c>
    </row>
    <row r="165" spans="1:6" x14ac:dyDescent="0.25">
      <c r="A165" s="4" t="s">
        <v>208</v>
      </c>
      <c r="B165" s="3" t="s">
        <v>209</v>
      </c>
      <c r="C165" s="13">
        <f>'Grading &amp; Earth Moving'!G7</f>
        <v>0</v>
      </c>
      <c r="D165" s="13">
        <f>'Grading &amp; Earth Moving'!H7</f>
        <v>0</v>
      </c>
      <c r="E165" s="9">
        <v>0</v>
      </c>
    </row>
    <row r="166" spans="1:6" x14ac:dyDescent="0.25">
      <c r="A166" s="4" t="s">
        <v>210</v>
      </c>
      <c r="B166" s="3" t="s">
        <v>37</v>
      </c>
      <c r="C166" s="13">
        <f>'Grading &amp; Earth Moving'!G8</f>
        <v>0</v>
      </c>
      <c r="D166" s="13">
        <f>'Grading &amp; Earth Moving'!H8</f>
        <v>0</v>
      </c>
      <c r="E166" s="9">
        <v>0</v>
      </c>
    </row>
    <row r="167" spans="1:6" x14ac:dyDescent="0.25">
      <c r="A167" s="4" t="s">
        <v>211</v>
      </c>
      <c r="B167" s="3" t="s">
        <v>33</v>
      </c>
      <c r="C167" s="13">
        <f>'Grading &amp; Earth Moving'!G9</f>
        <v>0</v>
      </c>
      <c r="D167" s="13">
        <f>'Grading &amp; Earth Moving'!H9</f>
        <v>0</v>
      </c>
      <c r="E167" s="9">
        <v>0</v>
      </c>
    </row>
    <row r="168" spans="1:6" x14ac:dyDescent="0.25">
      <c r="A168" s="4" t="s">
        <v>212</v>
      </c>
      <c r="B168" s="3" t="s">
        <v>33</v>
      </c>
      <c r="C168" s="13">
        <f>'Grading &amp; Earth Moving'!G10</f>
        <v>0</v>
      </c>
      <c r="D168" s="13">
        <f>'Grading &amp; Earth Moving'!H10</f>
        <v>0</v>
      </c>
      <c r="E168" s="9">
        <v>0</v>
      </c>
    </row>
    <row r="169" spans="1:6" x14ac:dyDescent="0.25">
      <c r="A169" s="4" t="s">
        <v>213</v>
      </c>
      <c r="B169" s="3" t="s">
        <v>33</v>
      </c>
      <c r="C169" s="13">
        <f>'Grading &amp; Earth Moving'!G11</f>
        <v>0</v>
      </c>
      <c r="D169" s="13">
        <f>'Grading &amp; Earth Moving'!H11</f>
        <v>0</v>
      </c>
      <c r="E169" s="9">
        <v>0</v>
      </c>
    </row>
    <row r="170" spans="1:6" x14ac:dyDescent="0.25">
      <c r="A170" s="4" t="s">
        <v>214</v>
      </c>
      <c r="B170" s="3" t="s">
        <v>33</v>
      </c>
      <c r="C170" s="13">
        <f>'Grading &amp; Earth Moving'!G12</f>
        <v>0</v>
      </c>
      <c r="D170" s="13">
        <f>'Grading &amp; Earth Moving'!H12</f>
        <v>0</v>
      </c>
      <c r="E170" s="9">
        <v>0</v>
      </c>
    </row>
    <row r="171" spans="1:6" x14ac:dyDescent="0.25">
      <c r="A171" s="119" t="s">
        <v>215</v>
      </c>
      <c r="B171" s="120" t="s">
        <v>24</v>
      </c>
      <c r="C171" s="118">
        <f>'Grading &amp; Earth Moving'!G13</f>
        <v>0</v>
      </c>
      <c r="D171" s="118">
        <f>'Grading &amp; Earth Moving'!H13</f>
        <v>0</v>
      </c>
      <c r="E171" s="121">
        <v>0</v>
      </c>
    </row>
    <row r="172" spans="1:6" x14ac:dyDescent="0.25">
      <c r="A172" s="4" t="s">
        <v>217</v>
      </c>
      <c r="B172" s="6" t="s">
        <v>28</v>
      </c>
      <c r="C172" s="13">
        <f>'Water Control Structures'!G3</f>
        <v>0</v>
      </c>
      <c r="D172" s="13">
        <f>'Water Control Structures'!H3</f>
        <v>0</v>
      </c>
      <c r="E172" s="83">
        <v>0</v>
      </c>
    </row>
    <row r="173" spans="1:6" x14ac:dyDescent="0.25">
      <c r="A173" s="4" t="s">
        <v>218</v>
      </c>
      <c r="B173" s="6" t="s">
        <v>28</v>
      </c>
      <c r="C173" s="13">
        <f>'Water Control Structures'!G4</f>
        <v>0</v>
      </c>
      <c r="D173" s="13">
        <f>'Water Control Structures'!H4</f>
        <v>0</v>
      </c>
      <c r="E173" s="114">
        <v>0</v>
      </c>
      <c r="F173" s="122"/>
    </row>
    <row r="174" spans="1:6" x14ac:dyDescent="0.25">
      <c r="A174" s="4" t="s">
        <v>219</v>
      </c>
      <c r="B174" s="6" t="s">
        <v>28</v>
      </c>
      <c r="C174" s="13">
        <f>'Water Control Structures'!G5</f>
        <v>0</v>
      </c>
      <c r="D174" s="13">
        <f>'Water Control Structures'!H5</f>
        <v>0</v>
      </c>
      <c r="E174" s="114">
        <v>0</v>
      </c>
      <c r="F174" s="114"/>
    </row>
    <row r="175" spans="1:6" x14ac:dyDescent="0.25">
      <c r="A175" s="4" t="s">
        <v>220</v>
      </c>
      <c r="B175" s="6" t="s">
        <v>28</v>
      </c>
      <c r="C175" s="13">
        <f>'Water Control Structures'!G6</f>
        <v>0</v>
      </c>
      <c r="D175" s="13">
        <f>'Water Control Structures'!H6</f>
        <v>0</v>
      </c>
      <c r="E175" s="27">
        <v>0</v>
      </c>
      <c r="F175" s="114"/>
    </row>
    <row r="176" spans="1:6" x14ac:dyDescent="0.25">
      <c r="A176" s="4" t="s">
        <v>221</v>
      </c>
      <c r="B176" s="6" t="s">
        <v>28</v>
      </c>
      <c r="C176" s="13">
        <f>'Water Control Structures'!G7</f>
        <v>0</v>
      </c>
      <c r="D176" s="13">
        <f>'Water Control Structures'!H7</f>
        <v>0</v>
      </c>
      <c r="E176" s="27">
        <v>0</v>
      </c>
      <c r="F176" s="181"/>
    </row>
    <row r="177" spans="1:6" x14ac:dyDescent="0.25">
      <c r="A177" s="4" t="s">
        <v>222</v>
      </c>
      <c r="B177" s="6" t="s">
        <v>28</v>
      </c>
      <c r="C177" s="13">
        <f>'Water Control Structures'!G8</f>
        <v>0</v>
      </c>
      <c r="D177" s="13">
        <f>'Water Control Structures'!H8</f>
        <v>0</v>
      </c>
      <c r="E177" s="27">
        <v>0</v>
      </c>
      <c r="F177" s="181"/>
    </row>
    <row r="178" spans="1:6" x14ac:dyDescent="0.25">
      <c r="A178" s="4" t="s">
        <v>223</v>
      </c>
      <c r="B178" s="6" t="s">
        <v>28</v>
      </c>
      <c r="C178" s="13">
        <f>'Water Control Structures'!G9</f>
        <v>0</v>
      </c>
      <c r="D178" s="13">
        <f>'Water Control Structures'!H9</f>
        <v>0</v>
      </c>
      <c r="E178" s="27">
        <v>0</v>
      </c>
      <c r="F178" s="181"/>
    </row>
    <row r="179" spans="1:6" x14ac:dyDescent="0.25">
      <c r="A179" s="4" t="s">
        <v>224</v>
      </c>
      <c r="B179" s="6" t="s">
        <v>28</v>
      </c>
      <c r="C179" s="13">
        <f>'Water Control Structures'!G10</f>
        <v>0</v>
      </c>
      <c r="D179" s="13">
        <f>'Water Control Structures'!H10</f>
        <v>0</v>
      </c>
      <c r="E179" s="27">
        <v>0</v>
      </c>
      <c r="F179" s="181"/>
    </row>
    <row r="180" spans="1:6" x14ac:dyDescent="0.25">
      <c r="A180" s="4" t="s">
        <v>225</v>
      </c>
      <c r="B180" s="6" t="s">
        <v>28</v>
      </c>
      <c r="C180" s="13">
        <f>'Water Control Structures'!G11</f>
        <v>0</v>
      </c>
      <c r="D180" s="13">
        <f>'Water Control Structures'!H11</f>
        <v>0</v>
      </c>
      <c r="E180" s="27">
        <v>0</v>
      </c>
      <c r="F180" s="181"/>
    </row>
    <row r="181" spans="1:6" x14ac:dyDescent="0.25">
      <c r="A181" s="4" t="s">
        <v>226</v>
      </c>
      <c r="B181" s="6" t="s">
        <v>57</v>
      </c>
      <c r="C181" s="13">
        <f>'Water Control Structures'!G12</f>
        <v>0</v>
      </c>
      <c r="D181" s="13">
        <f>'Water Control Structures'!H12</f>
        <v>0</v>
      </c>
      <c r="E181" s="27">
        <v>0</v>
      </c>
      <c r="F181" s="181"/>
    </row>
    <row r="182" spans="1:6" x14ac:dyDescent="0.25">
      <c r="A182" s="4" t="s">
        <v>227</v>
      </c>
      <c r="B182" s="6" t="s">
        <v>37</v>
      </c>
      <c r="C182" s="13">
        <f>'Water Control Structures'!G13</f>
        <v>0</v>
      </c>
      <c r="D182" s="13">
        <f>'Water Control Structures'!H13</f>
        <v>0</v>
      </c>
      <c r="E182" s="27">
        <v>0</v>
      </c>
      <c r="F182" s="181"/>
    </row>
    <row r="183" spans="1:6" x14ac:dyDescent="0.25">
      <c r="A183" s="4" t="s">
        <v>228</v>
      </c>
      <c r="B183" s="6" t="s">
        <v>229</v>
      </c>
      <c r="C183" s="13">
        <f>'Water Control Structures'!G14</f>
        <v>0</v>
      </c>
      <c r="D183" s="13">
        <f>'Water Control Structures'!H14</f>
        <v>0</v>
      </c>
      <c r="E183" s="27">
        <v>0</v>
      </c>
      <c r="F183" s="181"/>
    </row>
    <row r="184" spans="1:6" x14ac:dyDescent="0.25">
      <c r="F184" s="181"/>
    </row>
    <row r="185" spans="1:6" x14ac:dyDescent="0.25">
      <c r="F185" s="181"/>
    </row>
  </sheetData>
  <sheetProtection sheet="1" objects="1" scenarios="1" selectLockedCells="1" selectUnlockedCells="1"/>
  <sortState xmlns:xlrd2="http://schemas.microsoft.com/office/spreadsheetml/2017/richdata2" ref="K8:K11">
    <sortCondition ref="K8:K11"/>
  </sortState>
  <phoneticPr fontId="28"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5321653167C08409414CEE82F60E6AD" ma:contentTypeVersion="17" ma:contentTypeDescription="Create a new document." ma:contentTypeScope="" ma:versionID="295533dd557ad405c53b5fbe10f1691a">
  <xsd:schema xmlns:xsd="http://www.w3.org/2001/XMLSchema" xmlns:xs="http://www.w3.org/2001/XMLSchema" xmlns:p="http://schemas.microsoft.com/office/2006/metadata/properties" xmlns:ns2="e849dbf1-25b8-4818-87b9-304b3c751d86" xmlns:ns3="46f54f36-3995-4fc7-9006-10d0c908c8aa" targetNamespace="http://schemas.microsoft.com/office/2006/metadata/properties" ma:root="true" ma:fieldsID="615c627839dd4f8bf10162845eb13a29" ns2:_="" ns3:_="">
    <xsd:import namespace="e849dbf1-25b8-4818-87b9-304b3c751d86"/>
    <xsd:import namespace="46f54f36-3995-4fc7-9006-10d0c908c8a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ServiceSearchProperties"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49dbf1-25b8-4818-87b9-304b3c751d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6f54f36-3995-4fc7-9006-10d0c908c8aa"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71d5ed0d-3a87-4a89-975d-c74a73623b83}" ma:internalName="TaxCatchAll" ma:showField="CatchAllData" ma:web="46f54f36-3995-4fc7-9006-10d0c908c8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849dbf1-25b8-4818-87b9-304b3c751d86">
      <Terms xmlns="http://schemas.microsoft.com/office/infopath/2007/PartnerControls"/>
    </lcf76f155ced4ddcb4097134ff3c332f>
    <TaxCatchAll xmlns="46f54f36-3995-4fc7-9006-10d0c908c8aa" xsi:nil="true"/>
  </documentManagement>
</p:properties>
</file>

<file path=customXml/itemProps1.xml><?xml version="1.0" encoding="utf-8"?>
<ds:datastoreItem xmlns:ds="http://schemas.openxmlformats.org/officeDocument/2006/customXml" ds:itemID="{84B7A0B1-21F6-43D4-8C6E-2F4B9244BC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49dbf1-25b8-4818-87b9-304b3c751d86"/>
    <ds:schemaRef ds:uri="46f54f36-3995-4fc7-9006-10d0c908c8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BFE8770-BF90-4E1E-B8D2-AD5A487C465D}">
  <ds:schemaRefs>
    <ds:schemaRef ds:uri="http://schemas.microsoft.com/sharepoint/v3/contenttype/forms"/>
  </ds:schemaRefs>
</ds:datastoreItem>
</file>

<file path=customXml/itemProps3.xml><?xml version="1.0" encoding="utf-8"?>
<ds:datastoreItem xmlns:ds="http://schemas.openxmlformats.org/officeDocument/2006/customXml" ds:itemID="{C01B188B-5164-4607-94D1-3A3CE841BAA2}">
  <ds:schemaRefs>
    <ds:schemaRef ds:uri="http://schemas.microsoft.com/office/2006/metadata/properties"/>
    <ds:schemaRef ds:uri="http://schemas.microsoft.com/office/infopath/2007/PartnerControls"/>
    <ds:schemaRef ds:uri="861c2de2-647a-47c1-9f40-3794f289c07c"/>
    <ds:schemaRef ds:uri="e849dbf1-25b8-4818-87b9-304b3c751d86"/>
    <ds:schemaRef ds:uri="46f54f36-3995-4fc7-9006-10d0c908c8a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vt:i4>
      </vt:variant>
    </vt:vector>
  </HeadingPairs>
  <TitlesOfParts>
    <vt:vector size="11" baseType="lpstr">
      <vt:lpstr>Instructions</vt:lpstr>
      <vt:lpstr>Const.&amp; Bldg Materials</vt:lpstr>
      <vt:lpstr>Pipes &amp; Trash Guards</vt:lpstr>
      <vt:lpstr>Veg, Pasture, Cropland</vt:lpstr>
      <vt:lpstr>Grading &amp; Earth Moving</vt:lpstr>
      <vt:lpstr>Water Control Structures</vt:lpstr>
      <vt:lpstr>Summary Sheet</vt:lpstr>
      <vt:lpstr>Receipts (Actual Cost)</vt:lpstr>
      <vt:lpstr>Data</vt:lpstr>
      <vt:lpstr>ACSP Cost Est List</vt:lpstr>
      <vt:lpstr>'Summary Sheet'!Print_Area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Lorien R. Deaton</dc:creator>
  <cp:keywords/>
  <dc:description/>
  <cp:lastModifiedBy>Smith, Rachel</cp:lastModifiedBy>
  <cp:revision/>
  <dcterms:created xsi:type="dcterms:W3CDTF">2023-06-19T12:56:58Z</dcterms:created>
  <dcterms:modified xsi:type="dcterms:W3CDTF">2026-07-10T18:40:52Z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0x01010015321653167C08409414CEE82F60E6AD</vt:lpwstr>
  </property>
  <property fmtid="{D5CDD505-2E9C-101B-9397-08002B2CF9AE}" pid="3" name="ComplianceAssetId">
    <vt:lpwstr/>
  </property>
  <property fmtid="{D5CDD505-2E9C-101B-9397-08002B2CF9AE}" pid="4" name="_ExtendedDescription">
    <vt:lpwstr/>
  </property>
  <property fmtid="{D5CDD505-2E9C-101B-9397-08002B2CF9AE}" pid="5" name="_activity">
    <vt:lpwstr>{"FileActivityType":"9","FileActivityTimeStamp":"2026-04-09T14:23:05.783Z","FileActivityUsersOnPage":[{"DisplayName":"Smith, Rachel","Id":"rachel.smith@ncagr.gov"},{"DisplayName":"Deaton, Lorien R","Id":"lorien.deaton@ncagr.gov"}],"FileActivityNavigationId":null}</vt:lpwstr>
  </property>
  <property fmtid="{D5CDD505-2E9C-101B-9397-08002B2CF9AE}" pid="6" name="TriggerFlowInfo">
    <vt:lpwstr/>
  </property>
  <property fmtid="{D5CDD505-2E9C-101B-9397-08002B2CF9AE}" pid="7" name="MediaServiceImageTags">
    <vt:lpwstr/>
  </property>
</Properties>
</file>