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AGRPLIFS02\Shares\DSW\Groups\Everyone\Cost_share_programs\AgWRAP\AgWRAP_Average_cost_lists\"/>
    </mc:Choice>
  </mc:AlternateContent>
  <xr:revisionPtr revIDLastSave="0" documentId="13_ncr:1_{C9643070-F0F1-4244-A9D2-AD3D8CB29874}" xr6:coauthVersionLast="47" xr6:coauthVersionMax="47" xr10:uidLastSave="{00000000-0000-0000-0000-000000000000}"/>
  <bookViews>
    <workbookView xWindow="28680" yWindow="-3585" windowWidth="29040" windowHeight="15720" activeTab="2" xr2:uid="{972BC5B2-57E7-4D26-95C5-78662A1F70F4}"/>
  </bookViews>
  <sheets>
    <sheet name="Instructions" sheetId="9" r:id="rId1"/>
    <sheet name="AgWRAP Calculator" sheetId="6" r:id="rId2"/>
    <sheet name="Summary Sheet" sheetId="7" r:id="rId3"/>
    <sheet name="Data" sheetId="8" r:id="rId4"/>
    <sheet name="AgWRAP Cost Est Lis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8" l="1"/>
  <c r="E28" i="8"/>
  <c r="E29" i="8"/>
  <c r="E30" i="8"/>
  <c r="E31" i="8"/>
  <c r="E4" i="8"/>
  <c r="E10" i="8"/>
  <c r="E13" i="8"/>
  <c r="E16" i="8"/>
  <c r="E19" i="8"/>
  <c r="E20" i="8"/>
  <c r="E21" i="8"/>
  <c r="E23" i="8"/>
  <c r="E25" i="8"/>
  <c r="D26" i="8"/>
  <c r="D27" i="8"/>
  <c r="D28" i="8"/>
  <c r="D29" i="8"/>
  <c r="D30" i="8"/>
  <c r="D31" i="8"/>
  <c r="D32" i="8"/>
  <c r="D3" i="8"/>
  <c r="D4" i="8"/>
  <c r="D5" i="8"/>
  <c r="D6" i="8"/>
  <c r="D7" i="8"/>
  <c r="D8" i="8"/>
  <c r="D9" i="8"/>
  <c r="D10" i="8"/>
  <c r="D11" i="8"/>
  <c r="D12" i="8"/>
  <c r="D13" i="8"/>
  <c r="D14" i="8"/>
  <c r="D15" i="8"/>
  <c r="D16" i="8"/>
  <c r="D17" i="8"/>
  <c r="D18" i="8"/>
  <c r="D19" i="8"/>
  <c r="D20" i="8"/>
  <c r="D21" i="8"/>
  <c r="D22" i="8"/>
  <c r="D23" i="8"/>
  <c r="D24" i="8"/>
  <c r="D25" i="8"/>
  <c r="D2" i="8"/>
  <c r="H2" i="8" l="1" a="1"/>
  <c r="G2" i="8" a="1"/>
  <c r="H2" i="8" l="1"/>
  <c r="S4" i="7" s="1" a="1"/>
  <c r="S4" i="7" s="1"/>
  <c r="G2" i="8"/>
  <c r="R4" i="7" s="1" a="1"/>
  <c r="R4" i="7" s="1"/>
  <c r="E31" i="6" l="1"/>
  <c r="E32" i="6"/>
  <c r="E32" i="8" s="1"/>
  <c r="E29" i="6"/>
  <c r="E30" i="6"/>
  <c r="E27" i="6"/>
  <c r="E28" i="6"/>
  <c r="E25" i="6"/>
  <c r="E26" i="6"/>
  <c r="E26" i="8" s="1"/>
  <c r="E23" i="6"/>
  <c r="E24" i="6"/>
  <c r="E24" i="8" s="1"/>
  <c r="E21" i="6"/>
  <c r="E22" i="6"/>
  <c r="E22" i="8" s="1"/>
  <c r="E19" i="6"/>
  <c r="E20" i="6"/>
  <c r="E17" i="6"/>
  <c r="E17" i="8" s="1"/>
  <c r="E18" i="6"/>
  <c r="E18" i="8" s="1"/>
  <c r="E15" i="6"/>
  <c r="E15" i="8" s="1"/>
  <c r="E16" i="6"/>
  <c r="E13" i="6"/>
  <c r="E14" i="6"/>
  <c r="E14" i="8" s="1"/>
  <c r="E11" i="6"/>
  <c r="E11" i="8" s="1"/>
  <c r="E12" i="6"/>
  <c r="E12" i="8" s="1"/>
  <c r="E9" i="6"/>
  <c r="E9" i="8" s="1"/>
  <c r="E10" i="6"/>
  <c r="E7" i="6"/>
  <c r="E7" i="8" s="1"/>
  <c r="E8" i="6"/>
  <c r="E8" i="8" s="1"/>
  <c r="E3" i="6"/>
  <c r="E3" i="8" s="1"/>
  <c r="E4" i="6"/>
  <c r="E5" i="6"/>
  <c r="E5" i="8" s="1"/>
  <c r="E6" i="6"/>
  <c r="E6" i="8" s="1"/>
  <c r="E2" i="6"/>
  <c r="E2" i="8" s="1"/>
  <c r="F2" i="8" l="1" a="1"/>
  <c r="F2" i="8" s="1"/>
  <c r="Q4" i="7" s="1" a="1"/>
  <c r="Q4" i="7" s="1"/>
  <c r="I2" i="8" a="1"/>
  <c r="B23" i="7" l="1" a="1"/>
  <c r="B23" i="7" s="1"/>
  <c r="C23" i="7" a="1"/>
  <c r="C23" i="7" s="1"/>
  <c r="B10" i="7" a="1"/>
  <c r="B10" i="7" s="1"/>
  <c r="C10" i="7" a="1"/>
  <c r="C10" i="7" s="1"/>
  <c r="I2" i="8"/>
  <c r="T4" i="7" s="1" a="1"/>
  <c r="T4" i="7" s="1"/>
  <c r="D10" i="7" s="1" a="1"/>
  <c r="D10" i="7" s="1"/>
  <c r="D23" i="7" l="1" a="1"/>
  <c r="D23" i="7" s="1"/>
  <c r="D29" i="7" s="1"/>
  <c r="D19" i="7"/>
  <c r="D20" i="7" s="1"/>
  <c r="D31"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<sst xmlns="http://schemas.openxmlformats.org/spreadsheetml/2006/main" count="274" uniqueCount="119">
  <si>
    <t>Component</t>
  </si>
  <si>
    <t>Unit Type</t>
  </si>
  <si>
    <t>Unit Cost</t>
  </si>
  <si>
    <t>Cost Type</t>
  </si>
  <si>
    <t>AGRICULTURAL WATER STORAGE AND/OR COLLECTION SYSTEM</t>
  </si>
  <si>
    <t>Job</t>
  </si>
  <si>
    <t>Cost Share percent of actual amount not to exceed</t>
  </si>
  <si>
    <t>Actual</t>
  </si>
  <si>
    <t>AGRICULTURAL POND REPAIR/RETROFIT</t>
  </si>
  <si>
    <t>AGRICULTURAL POND SEDIMENT REMOVAL</t>
  </si>
  <si>
    <t>CONSERVATION IRRIGATION CONVERSION</t>
  </si>
  <si>
    <t>CONSERVATION IRRIGATION CONVERSION - Design</t>
  </si>
  <si>
    <t>Each</t>
  </si>
  <si>
    <t>$ ‐</t>
  </si>
  <si>
    <t>Average</t>
  </si>
  <si>
    <t>LinFt</t>
  </si>
  <si>
    <t>PUMP: housing, fiberglass/site built</t>
  </si>
  <si>
    <t>TANK: temp storage, 1000 gal</t>
  </si>
  <si>
    <t>TANK: temp storage, 1500 gal</t>
  </si>
  <si>
    <t>TANK: temp storage, 2500 gal</t>
  </si>
  <si>
    <t>WELL: construction/head protection</t>
  </si>
  <si>
    <t>Quantity</t>
  </si>
  <si>
    <t>lin ft.</t>
  </si>
  <si>
    <t>each</t>
  </si>
  <si>
    <t>100% Cost Estimate</t>
  </si>
  <si>
    <t>75 Percent</t>
  </si>
  <si>
    <t>90 Percent</t>
  </si>
  <si>
    <t>AGRICULTURAL WATER SUPPLY/REUSE</t>
  </si>
  <si>
    <t>FY2023 Agricultural Water Resources Assistance Program Average Cost List</t>
  </si>
  <si>
    <t>Components for the Agricultural Water Resources Assistance Program (AgWRAP)</t>
  </si>
  <si>
    <t>Maximum Cost Share</t>
  </si>
  <si>
    <t>POND ‐ Engineering for embankment pond, intermediate or high hazard</t>
  </si>
  <si>
    <t>AGRICULTURAL POND REPAIR/RETROFIT ‐</t>
  </si>
  <si>
    <t>Engineering for embankment pond, low hazard</t>
  </si>
  <si>
    <t>Engineering for embankment pond, intermediate or high hazard</t>
  </si>
  <si>
    <t>PUMP*‐housing, fiberglass/site built</t>
  </si>
  <si>
    <t>PUMP*‐solar powered water</t>
  </si>
  <si>
    <t>PUMP*‐water supply</t>
  </si>
  <si>
    <t>TANK‐temp storage, 1000 gal</t>
  </si>
  <si>
    <t>TANK‐temp storage, 1500 gal</t>
  </si>
  <si>
    <t>TANK- temp storage, 2500 gal</t>
  </si>
  <si>
    <t>WELL*‐construction/head protection</t>
  </si>
  <si>
    <r>
      <t xml:space="preserve">WELL*‐permit </t>
    </r>
    <r>
      <rPr>
        <i/>
        <sz val="7.5"/>
        <color theme="1"/>
        <rFont val="Calibri"/>
        <family val="2"/>
        <scheme val="minor"/>
      </rPr>
      <t>(only where agriculture is</t>
    </r>
  </si>
  <si>
    <t>not exempt from well permit fees)</t>
  </si>
  <si>
    <t>For actual cost items, the payment is based on 75 or 90 percent of actual cost, not to exceed the established cost share cap. The cost share cap listed is the maximum amount of cost share reimbursement allowed for that component/BMP.</t>
  </si>
  <si>
    <t>*The maximum cost for a well, including all eligible components, is $25,000.</t>
  </si>
  <si>
    <t>*The maximum cost for a pond, including supporting practices, is $30,000 or $36,000. These caps do not include engineering costs.</t>
  </si>
  <si>
    <t>* The maximum cost for the Livestock Water Storage BMP, including all eligible components, is $15,000.</t>
  </si>
  <si>
    <t>Other components can be used from the Agriculture Cost Share Program Average Cost List as needed by BMP design.</t>
  </si>
  <si>
    <t xml:space="preserve">Please refer to the each specific BMP webpage to find a list of common components for each BMP. </t>
  </si>
  <si>
    <t>job</t>
  </si>
  <si>
    <t>Unit Cost OR 75%/90%CAP</t>
  </si>
  <si>
    <t>Pump: Solar Powered water 75%</t>
  </si>
  <si>
    <t>Pump: Solar Powered water 90%</t>
  </si>
  <si>
    <t>Pump: Water Supply 90%</t>
  </si>
  <si>
    <t>Pump: Water Supply 75%</t>
  </si>
  <si>
    <t>Well Permit (only where ag is not exempt from permit fees) 90%</t>
  </si>
  <si>
    <t>Well Permit (only where ag is not exempt from permit fees) 75%</t>
  </si>
  <si>
    <t>Agricultural water storage and/or collection system 75%</t>
  </si>
  <si>
    <t>Agricultural water storage and/or collection system 90%</t>
  </si>
  <si>
    <t>Agricultural water supply/reuse pond 75%</t>
  </si>
  <si>
    <t>Agricultural water supply/reuse pond 90%</t>
  </si>
  <si>
    <t>Engineering for LOW hazard water supply/reuse pond 75%</t>
  </si>
  <si>
    <t>Engineering for LOW hazard water supply/reuse pond 90%</t>
  </si>
  <si>
    <t>Engineering for INTERMEDIATE or HIGH water supply/reuse pond 75%</t>
  </si>
  <si>
    <t>Engineering for INTERMEDIATE or HIGH water supply/reuse pond 90%</t>
  </si>
  <si>
    <t>Agricultural pond REPAIR/RETROFIT 90%</t>
  </si>
  <si>
    <t>Agricultural pond REPAIR/RETROFIT 75%</t>
  </si>
  <si>
    <t>Engineering for LOW hazard pond repair/retrofit 75%</t>
  </si>
  <si>
    <t>Engineering for LOW hazard pond repair/retrofit 90%</t>
  </si>
  <si>
    <t>Engineering for INTERMEDIATE or HIGH pond repair/retrofit 75%</t>
  </si>
  <si>
    <t>Engineering for INTERMEDIATE or HIGH pond repair/retrofit 90%</t>
  </si>
  <si>
    <t>Agricultural pond sediment removal 75%</t>
  </si>
  <si>
    <t>Agricultural pond sediment removal 90%</t>
  </si>
  <si>
    <t>Conservation Irrigation Conversion 75%</t>
  </si>
  <si>
    <t>Conservation Irrigation Conversion 90%</t>
  </si>
  <si>
    <t>Conservation Irrigation Conversion -Design 75%</t>
  </si>
  <si>
    <t>Conservation Irrigation Conversion -Design 90%</t>
  </si>
  <si>
    <t>AgWRAP Cost Share Estimate Summary Page</t>
  </si>
  <si>
    <t>Units</t>
  </si>
  <si>
    <t>Selected components</t>
  </si>
  <si>
    <t>units filtered</t>
  </si>
  <si>
    <t>100% cost filtered</t>
  </si>
  <si>
    <t>Ag Water Supply/Reuse Pond</t>
  </si>
  <si>
    <t>Ag Pond Repair/Retrofit</t>
  </si>
  <si>
    <t>Ag Pond Sediment Removal</t>
  </si>
  <si>
    <t>Ag Water Storage and/or Collection System</t>
  </si>
  <si>
    <t>Baseflow Interceptor</t>
  </si>
  <si>
    <t>Conservation Irrigation Conversion</t>
  </si>
  <si>
    <t>Livestock Water Storage</t>
  </si>
  <si>
    <t>Water Supply Well</t>
  </si>
  <si>
    <t xml:space="preserve">AgWRAP Cost Estimate Calculator </t>
  </si>
  <si>
    <t>Instructions</t>
  </si>
  <si>
    <t>1. Select AgWRAP Calculator Sheet</t>
  </si>
  <si>
    <t>3. Once all component quantities are entered, select Summary Sheet.</t>
  </si>
  <si>
    <t>4. Enter in cooperator/contract data.</t>
  </si>
  <si>
    <t>5. Select BMPs from Dropdown Menus.</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</si>
  <si>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</si>
  <si>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</si>
  <si>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 xml:space="preserve">If you have any questions, please contact Lorien Deaton at </t>
  </si>
  <si>
    <t>lorien.deaton@ncagr.gov or 919-817-1392.</t>
  </si>
  <si>
    <t>7. Double check BMPs, Components, and Quantities to make sure they're correct.</t>
  </si>
  <si>
    <t>8. Create new file name and save it under specific cooperator/contract details.</t>
  </si>
  <si>
    <t>9. Print Summary Sheet.</t>
  </si>
  <si>
    <t>Actual1/Avg0</t>
  </si>
  <si>
    <t>Actual/Avg filtered</t>
  </si>
  <si>
    <t>Average Cost Components</t>
  </si>
  <si>
    <t>Actual Cost Components</t>
  </si>
  <si>
    <t>Amount</t>
  </si>
  <si>
    <t>Average Cost Percentage</t>
  </si>
  <si>
    <t>Total</t>
  </si>
  <si>
    <t>Contract Total</t>
  </si>
  <si>
    <t xml:space="preserve">6. Select Cost Share Estimate Percentage from Dropdown Menu. </t>
  </si>
  <si>
    <t>BMP Selected</t>
  </si>
  <si>
    <t>AGRICULTURAL WATER SUPPLY/REUSE POND</t>
  </si>
  <si>
    <t xml:space="preserve"> Engineering for embankment pond, low hazard</t>
  </si>
  <si>
    <t>Summary sheet, columns Q-T are hidden</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</si>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</sst>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21" x14ac:knownFonts="1">
    <font>
      <sz val="11"/>
      <color theme="1"/>
      <name val="Calibri"/>
      <family val="2"/>
      <scheme val="minor"/>
    </font>
    <font>
      <b/>
      <sz val="11"/>
      <color theme="1"/>
      <name val="Calibri"/>
      <family val="2"/>
      <scheme val="minor"/>
    </font>
    <font>
      <b/>
      <sz val="7"/>
      <color theme="1"/>
      <name val="Arial"/>
      <family val="2"/>
    </font>
    <font>
      <sz val="7.5"/>
      <color theme="1"/>
      <name val="Calibri"/>
      <family val="2"/>
      <scheme val="minor"/>
    </font>
    <font>
      <b/>
      <sz val="8"/>
      <color theme="1"/>
      <name val="Arial"/>
      <family val="2"/>
    </font>
    <font>
      <b/>
      <sz val="9"/>
      <color theme="1"/>
      <name val="Arial"/>
      <family val="2"/>
    </font>
    <font>
      <sz val="10"/>
      <color theme="1"/>
      <name val="Calibri"/>
      <family val="2"/>
      <scheme val="minor"/>
    </font>
    <font>
      <sz val="7"/>
      <color theme="1"/>
      <name val="Calibri"/>
      <family val="2"/>
      <scheme val="minor"/>
    </font>
    <font>
      <b/>
      <sz val="8.5"/>
      <color theme="1"/>
      <name val="Arial"/>
      <family val="2"/>
    </font>
    <font>
      <i/>
      <sz val="7.5"/>
      <color theme="1"/>
      <name val="Calibri"/>
      <family val="2"/>
      <scheme val="minor"/>
    </font>
    <font>
      <sz val="8.5"/>
      <color theme="1"/>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b/>
      <sz val="10"/>
      <color theme="1"/>
      <name val="Calibri"/>
      <family val="2"/>
      <scheme val="minor"/>
    </font>
    <font>
      <b/>
      <sz val="16"/>
      <color theme="1"/>
      <name val="Calibri"/>
      <family val="2"/>
      <scheme val="minor"/>
    </font>
    <font>
      <sz val="14"/>
      <color rgb="FFC00000"/>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21">
    <border>
      <left/>
      <right/>
      <top/>
      <bottom/>
      <diagonal/>
    </border>
    <border>
      <left style="thin">
        <color theme="4" tint="0.39997558519241921"/>
      </left>
      <right style="thin">
        <color theme="4" tint="0.39997558519241921"/>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style="medium">
        <color rgb="FF000000"/>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medium">
        <color rgb="FF000000"/>
      </right>
      <top style="thin">
        <color theme="4" tint="0.39997558519241921"/>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double">
        <color rgb="FF000000"/>
      </bottom>
      <diagonal/>
    </border>
    <border>
      <left/>
      <right style="medium">
        <color rgb="FF000000"/>
      </right>
      <top style="medium">
        <color rgb="FF000000"/>
      </top>
      <bottom/>
      <diagonal/>
    </border>
    <border>
      <left/>
      <right style="medium">
        <color rgb="FF000000"/>
      </right>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
    <xf numFmtId="0" fontId="0" fillId="0" borderId="0"/>
    <xf numFmtId="0" fontId="17" fillId="0" borderId="0" applyNumberFormat="0" applyFill="0" applyBorder="0" applyAlignment="0" applyProtection="0"/>
  </cellStyleXfs>
  <cellXfs count="96">
    <xf numFmtId="0" fontId="0" fillId="0" borderId="0" xfId="0"/>
    <xf numFmtId="0" fontId="3" fillId="2" borderId="1" xfId="0" applyFont="1" applyFill="1" applyBorder="1" applyAlignment="1">
      <alignment vertical="center" wrapText="1"/>
    </xf>
    <xf numFmtId="6" fontId="3" fillId="2" borderId="2" xfId="0" applyNumberFormat="1" applyFont="1" applyFill="1" applyBorder="1" applyAlignment="1">
      <alignment vertical="center" wrapText="1"/>
    </xf>
    <xf numFmtId="0" fontId="3" fillId="0" borderId="3" xfId="0" applyFont="1" applyBorder="1" applyAlignment="1">
      <alignment vertical="center" wrapText="1"/>
    </xf>
    <xf numFmtId="6" fontId="3" fillId="0" borderId="4" xfId="0" applyNumberFormat="1" applyFont="1" applyBorder="1" applyAlignment="1">
      <alignment vertical="center" wrapText="1"/>
    </xf>
    <xf numFmtId="0" fontId="0" fillId="0" borderId="0" xfId="0" applyAlignment="1">
      <alignment horizontal="center"/>
    </xf>
    <xf numFmtId="0" fontId="1" fillId="0" borderId="0" xfId="0" applyFont="1"/>
    <xf numFmtId="0" fontId="6" fillId="0" borderId="0" xfId="0" applyFont="1" applyAlignment="1">
      <alignment horizontal="center" vertical="center"/>
    </xf>
    <xf numFmtId="0" fontId="0" fillId="0" borderId="0" xfId="0" applyAlignment="1">
      <alignment horizontal="center" vertical="center"/>
    </xf>
    <xf numFmtId="0" fontId="6" fillId="3" borderId="7" xfId="0" applyFont="1" applyFill="1" applyBorder="1" applyAlignment="1">
      <alignment horizontal="center" vertical="center" wrapText="1"/>
    </xf>
    <xf numFmtId="6" fontId="6" fillId="3" borderId="7" xfId="0" applyNumberFormat="1" applyFont="1" applyFill="1" applyBorder="1" applyAlignment="1">
      <alignment horizontal="center" vertical="center" wrapText="1"/>
    </xf>
    <xf numFmtId="0" fontId="6" fillId="0" borderId="7" xfId="0" applyFont="1" applyBorder="1" applyAlignment="1">
      <alignment horizontal="center" vertical="center"/>
    </xf>
    <xf numFmtId="6" fontId="6" fillId="0" borderId="7" xfId="0" applyNumberFormat="1" applyFont="1" applyBorder="1" applyAlignment="1">
      <alignment horizontal="center" vertical="center"/>
    </xf>
    <xf numFmtId="0" fontId="6" fillId="4" borderId="7" xfId="0" applyFont="1" applyFill="1" applyBorder="1" applyAlignment="1">
      <alignment horizontal="center" vertical="center" wrapText="1"/>
    </xf>
    <xf numFmtId="6" fontId="6" fillId="4" borderId="7" xfId="0" applyNumberFormat="1" applyFont="1" applyFill="1" applyBorder="1" applyAlignment="1">
      <alignment horizontal="center" vertical="center" wrapText="1"/>
    </xf>
    <xf numFmtId="0" fontId="6" fillId="0" borderId="7" xfId="0" applyFont="1" applyBorder="1" applyAlignment="1">
      <alignment horizontal="center" vertical="center" wrapText="1"/>
    </xf>
    <xf numFmtId="8" fontId="6" fillId="0" borderId="7" xfId="0" applyNumberFormat="1" applyFont="1" applyBorder="1" applyAlignment="1">
      <alignment horizontal="center" vertical="center" wrapText="1"/>
    </xf>
    <xf numFmtId="6" fontId="6" fillId="0" borderId="7" xfId="0" applyNumberFormat="1"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xf>
    <xf numFmtId="0" fontId="4" fillId="0" borderId="0" xfId="0" applyFont="1" applyAlignment="1">
      <alignment horizontal="left" vertical="center" inden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8" fontId="3" fillId="0" borderId="13" xfId="0" applyNumberFormat="1" applyFont="1" applyBorder="1" applyAlignment="1">
      <alignment vertical="center" wrapText="1"/>
    </xf>
    <xf numFmtId="0" fontId="3" fillId="0" borderId="13" xfId="0" applyFont="1" applyBorder="1" applyAlignment="1">
      <alignment horizontal="center" vertical="center" wrapText="1"/>
    </xf>
    <xf numFmtId="0" fontId="3" fillId="0" borderId="5" xfId="0" applyFont="1" applyBorder="1" applyAlignment="1">
      <alignment vertical="center" wrapText="1"/>
    </xf>
    <xf numFmtId="0" fontId="8" fillId="0" borderId="6" xfId="0" applyFont="1" applyBorder="1" applyAlignment="1">
      <alignment vertical="center" wrapText="1"/>
    </xf>
    <xf numFmtId="0" fontId="2" fillId="0" borderId="6" xfId="0" applyFont="1" applyBorder="1" applyAlignment="1">
      <alignment vertical="center" wrapText="1"/>
    </xf>
    <xf numFmtId="6" fontId="3" fillId="0" borderId="13" xfId="0" applyNumberFormat="1" applyFont="1" applyBorder="1" applyAlignment="1">
      <alignment vertical="center" wrapText="1"/>
    </xf>
    <xf numFmtId="0" fontId="9" fillId="0" borderId="12" xfId="0" applyFont="1" applyBorder="1" applyAlignment="1">
      <alignment vertical="center" wrapText="1"/>
    </xf>
    <xf numFmtId="0" fontId="5" fillId="0" borderId="0" xfId="0" applyFont="1" applyAlignment="1">
      <alignment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10" fillId="0" borderId="0" xfId="0" applyFont="1" applyAlignment="1">
      <alignment vertical="center"/>
    </xf>
    <xf numFmtId="0" fontId="9" fillId="0" borderId="0" xfId="0" applyFont="1" applyAlignment="1">
      <alignment horizontal="left" vertical="center" indent="1"/>
    </xf>
    <xf numFmtId="0" fontId="3" fillId="0" borderId="14" xfId="0" applyFont="1" applyBorder="1" applyAlignment="1">
      <alignment vertical="center" wrapText="1"/>
    </xf>
    <xf numFmtId="0" fontId="0" fillId="0" borderId="0" xfId="0" applyAlignment="1">
      <alignment wrapText="1"/>
    </xf>
    <xf numFmtId="0" fontId="14" fillId="0" borderId="7" xfId="0" applyFont="1" applyBorder="1" applyAlignment="1">
      <alignment horizontal="center" vertical="center"/>
    </xf>
    <xf numFmtId="0" fontId="6" fillId="0" borderId="7" xfId="0" applyFont="1" applyBorder="1" applyAlignment="1">
      <alignment wrapText="1"/>
    </xf>
    <xf numFmtId="0" fontId="6" fillId="0" borderId="7" xfId="0" applyFont="1" applyBorder="1" applyAlignment="1">
      <alignment horizontal="center"/>
    </xf>
    <xf numFmtId="0" fontId="6" fillId="0" borderId="0" xfId="0" applyFont="1" applyAlignment="1">
      <alignment wrapText="1"/>
    </xf>
    <xf numFmtId="0" fontId="6" fillId="0" borderId="0" xfId="0" applyFont="1" applyAlignment="1">
      <alignment horizontal="center"/>
    </xf>
    <xf numFmtId="8" fontId="0" fillId="0" borderId="0" xfId="0" applyNumberFormat="1"/>
    <xf numFmtId="0" fontId="6" fillId="5" borderId="7" xfId="0" applyFont="1" applyFill="1" applyBorder="1" applyAlignment="1">
      <alignment horizontal="center" vertical="center"/>
    </xf>
    <xf numFmtId="0" fontId="14" fillId="5" borderId="7" xfId="0" applyFont="1" applyFill="1" applyBorder="1" applyAlignment="1">
      <alignment horizontal="center" vertical="center"/>
    </xf>
    <xf numFmtId="0" fontId="14" fillId="0" borderId="7" xfId="0" applyFont="1" applyBorder="1" applyAlignment="1">
      <alignment horizontal="center" vertical="center" wrapText="1"/>
    </xf>
    <xf numFmtId="0" fontId="11" fillId="0" borderId="0" xfId="0" applyFont="1" applyAlignment="1">
      <alignment horizontal="right" vertical="center"/>
    </xf>
    <xf numFmtId="6" fontId="0" fillId="0" borderId="0" xfId="0" applyNumberFormat="1" applyAlignment="1">
      <alignment horizontal="center" vertical="center"/>
    </xf>
    <xf numFmtId="0" fontId="11" fillId="0" borderId="0" xfId="0" applyFont="1" applyAlignment="1">
      <alignment horizontal="right"/>
    </xf>
    <xf numFmtId="8" fontId="13" fillId="0" borderId="0" xfId="0" applyNumberFormat="1" applyFont="1" applyAlignment="1">
      <alignment horizontal="center"/>
    </xf>
    <xf numFmtId="0" fontId="12" fillId="0" borderId="0" xfId="0" applyFont="1" applyAlignment="1">
      <alignment horizontal="center"/>
    </xf>
    <xf numFmtId="6" fontId="6" fillId="0" borderId="0" xfId="0" applyNumberFormat="1" applyFont="1" applyAlignment="1">
      <alignment horizontal="center"/>
    </xf>
    <xf numFmtId="9" fontId="0" fillId="0" borderId="0" xfId="0" applyNumberFormat="1"/>
    <xf numFmtId="0" fontId="12" fillId="0" borderId="0" xfId="0" applyFont="1"/>
    <xf numFmtId="0" fontId="15" fillId="0" borderId="0" xfId="0" applyFont="1"/>
    <xf numFmtId="0" fontId="0" fillId="0" borderId="15" xfId="0" applyBorder="1" applyAlignment="1">
      <alignment horizontal="center" vertical="center"/>
    </xf>
    <xf numFmtId="0" fontId="1" fillId="0" borderId="16" xfId="0" applyFont="1" applyBorder="1" applyAlignment="1">
      <alignment horizontal="center"/>
    </xf>
    <xf numFmtId="0" fontId="1" fillId="0" borderId="16" xfId="0" applyFont="1" applyBorder="1" applyAlignment="1">
      <alignment horizontal="center" vertical="center"/>
    </xf>
    <xf numFmtId="6" fontId="0" fillId="0" borderId="0" xfId="0" applyNumberFormat="1"/>
    <xf numFmtId="0" fontId="0" fillId="0" borderId="17" xfId="0" applyBorder="1" applyAlignment="1">
      <alignment shrinkToFit="1"/>
    </xf>
    <xf numFmtId="0" fontId="13" fillId="0" borderId="0" xfId="0" applyFont="1" applyAlignment="1">
      <alignment horizontal="center" vertical="center"/>
    </xf>
    <xf numFmtId="8" fontId="13" fillId="0" borderId="0" xfId="0" applyNumberFormat="1" applyFont="1" applyAlignment="1">
      <alignment horizontal="center" vertical="center"/>
    </xf>
    <xf numFmtId="0" fontId="15" fillId="0" borderId="0" xfId="0" applyFont="1" applyAlignment="1">
      <alignment horizontal="center" vertical="center"/>
    </xf>
    <xf numFmtId="0" fontId="17" fillId="0" borderId="0" xfId="1"/>
    <xf numFmtId="0" fontId="0" fillId="0" borderId="0" xfId="0" applyAlignment="1">
      <alignment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0" fillId="0" borderId="18" xfId="0" applyBorder="1" applyAlignment="1">
      <alignment shrinkToFit="1"/>
    </xf>
    <xf numFmtId="0" fontId="0" fillId="0" borderId="7" xfId="0" applyBorder="1" applyAlignment="1">
      <alignment horizontal="center" vertical="center"/>
    </xf>
    <xf numFmtId="0" fontId="0" fillId="0" borderId="0" xfId="0" applyAlignment="1">
      <alignment horizontal="right" shrinkToFit="1"/>
    </xf>
    <xf numFmtId="0" fontId="11" fillId="0" borderId="0" xfId="0" applyFont="1"/>
    <xf numFmtId="0" fontId="0" fillId="0" borderId="7" xfId="0" applyBorder="1" applyAlignment="1">
      <alignment horizontal="center" vertical="center" shrinkToFit="1"/>
    </xf>
    <xf numFmtId="0" fontId="11" fillId="6" borderId="7" xfId="0" applyFont="1" applyFill="1" applyBorder="1" applyAlignment="1">
      <alignment horizontal="center" vertical="center"/>
    </xf>
    <xf numFmtId="0" fontId="0" fillId="5" borderId="0" xfId="0" applyFill="1"/>
    <xf numFmtId="0" fontId="0" fillId="6" borderId="7" xfId="0" applyFill="1" applyBorder="1"/>
    <xf numFmtId="0" fontId="0" fillId="6" borderId="7" xfId="0" applyFill="1" applyBorder="1" applyAlignment="1">
      <alignment shrinkToFit="1"/>
    </xf>
    <xf numFmtId="164" fontId="11" fillId="0" borderId="19" xfId="0" applyNumberFormat="1" applyFont="1" applyBorder="1" applyAlignment="1">
      <alignment horizontal="center" vertical="center"/>
    </xf>
    <xf numFmtId="0" fontId="0" fillId="4" borderId="0" xfId="0" applyFill="1"/>
    <xf numFmtId="0" fontId="13" fillId="0" borderId="0" xfId="0" applyFont="1" applyAlignment="1">
      <alignment horizontal="center" vertical="center"/>
    </xf>
    <xf numFmtId="0" fontId="3" fillId="0" borderId="8" xfId="0" applyFont="1" applyBorder="1" applyAlignment="1">
      <alignment vertical="center" wrapText="1"/>
    </xf>
    <xf numFmtId="0" fontId="3" fillId="0" borderId="12" xfId="0" applyFont="1" applyBorder="1" applyAlignment="1">
      <alignment vertical="center" wrapText="1"/>
    </xf>
    <xf numFmtId="8" fontId="3" fillId="0" borderId="8" xfId="0" applyNumberFormat="1" applyFont="1" applyBorder="1" applyAlignment="1">
      <alignment vertical="center" wrapText="1"/>
    </xf>
    <xf numFmtId="8" fontId="3" fillId="0" borderId="12"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18" fillId="0" borderId="0" xfId="0" applyFont="1" applyBorder="1" applyAlignment="1">
      <alignment horizontal="left" vertical="top"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5</xdr:col>
      <xdr:colOff>582930</xdr:colOff>
      <xdr:row>16</xdr:row>
      <xdr:rowOff>316230</xdr:rowOff>
    </xdr:from>
    <xdr:ext cx="184731" cy="264560"/>
    <xdr:sp macro="" textlink="">
      <xdr:nvSpPr>
        <xdr:cNvPr id="2" name="TextBox 1">
          <a:extLst>
            <a:ext uri="{FF2B5EF4-FFF2-40B4-BE49-F238E27FC236}">
              <a16:creationId xmlns:a16="http://schemas.microsoft.com/office/drawing/2014/main" id="{48BAE827-7C63-BAA8-F2DC-79736AE4628C}"/>
            </a:ext>
          </a:extLst>
        </xdr:cNvPr>
        <xdr:cNvSpPr txBox="1"/>
      </xdr:nvSpPr>
      <xdr:spPr>
        <a:xfrm>
          <a:off x="7840980" y="3954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1</xdr:row>
      <xdr:rowOff>15240</xdr:rowOff>
    </xdr:from>
    <xdr:ext cx="4571999" cy="1019175"/>
    <xdr:sp macro="" textlink="">
      <xdr:nvSpPr>
        <xdr:cNvPr id="3" name="TextBox 2">
          <a:extLst>
            <a:ext uri="{FF2B5EF4-FFF2-40B4-BE49-F238E27FC236}">
              <a16:creationId xmlns:a16="http://schemas.microsoft.com/office/drawing/2014/main" id="{DCC398DC-D046-4C2C-AB39-AA712C898D64}"/>
            </a:ext>
          </a:extLst>
        </xdr:cNvPr>
        <xdr:cNvSpPr txBox="1"/>
      </xdr:nvSpPr>
      <xdr:spPr>
        <a:xfrm>
          <a:off x="38100" y="281940"/>
          <a:ext cx="4571999" cy="1019175"/>
        </a:xfrm>
        <a:prstGeom prst="rect">
          <a:avLst/>
        </a:prstGeom>
        <a:solidFill>
          <a:schemeClr val="bg2"/>
        </a:solidFill>
        <a:ln w="285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t>Cooperator Name:</a:t>
          </a:r>
          <a:r>
            <a:rPr lang="en-US" sz="1400" baseline="0"/>
            <a:t> </a:t>
          </a:r>
        </a:p>
        <a:p>
          <a:r>
            <a:rPr lang="en-US" sz="1400"/>
            <a:t>District:</a:t>
          </a:r>
          <a:br>
            <a:rPr lang="en-US" sz="1400"/>
          </a:br>
          <a:r>
            <a:rPr lang="en-US" sz="1400"/>
            <a:t>Application/Contract Number:</a:t>
          </a:r>
        </a:p>
        <a:p>
          <a:r>
            <a:rPr lang="en-US" sz="1400"/>
            <a:t>Date:</a:t>
          </a:r>
          <a:endParaRPr lang="en-US" sz="1100"/>
        </a:p>
        <a:p>
          <a:endParaRPr lang="en-US" sz="1100"/>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B532-C6FF-42C9-AABC-864AB58ED415}">
  <dimension ref="A1:B26"/>
  <sheetViews>
    <sheetView showGridLines="0" workbookViewId="0">
      <selection activeCell="A9" sqref="A9:XFD9"/>
    </sheetView>
  </sheetViews>
  <sheetFormatPr defaultRowHeight="14.4" x14ac:dyDescent="0.3"/>
  <cols>
    <col min="1" max="1" width="88.44140625" customWidth="1"/>
  </cols>
  <sheetData>
    <row r="1" spans="1:2" ht="21" x14ac:dyDescent="0.3">
      <c r="A1" s="68" t="s">
        <v>91</v>
      </c>
    </row>
    <row r="2" spans="1:2" ht="21" x14ac:dyDescent="0.3">
      <c r="A2" s="68" t="s">
        <v>92</v>
      </c>
    </row>
    <row r="4" spans="1:2" ht="18" x14ac:dyDescent="0.35">
      <c r="A4" s="59" t="s">
        <v>93</v>
      </c>
      <c r="B4" s="59"/>
    </row>
    <row r="5" spans="1:2" ht="18" x14ac:dyDescent="0.35">
      <c r="A5" s="59"/>
      <c r="B5" s="59"/>
    </row>
    <row r="6" spans="1:2" ht="18" x14ac:dyDescent="0.35">
      <c r="A6" s="59" t="s">
        <v>97</v>
      </c>
      <c r="B6" s="59"/>
    </row>
    <row r="7" spans="1:2" ht="18" x14ac:dyDescent="0.35">
      <c r="A7" s="59" t="s">
        <v>98</v>
      </c>
      <c r="B7" s="59"/>
    </row>
    <row r="8" spans="1:2" ht="18" x14ac:dyDescent="0.35">
      <c r="A8" s="76"/>
      <c r="B8" s="59"/>
    </row>
    <row r="9" spans="1:2" ht="18" x14ac:dyDescent="0.35">
      <c r="A9" s="59" t="s">
        <v>94</v>
      </c>
    </row>
    <row r="10" spans="1:2" ht="18" x14ac:dyDescent="0.35">
      <c r="A10" s="59"/>
      <c r="B10" s="59"/>
    </row>
    <row r="11" spans="1:2" ht="18" x14ac:dyDescent="0.35">
      <c r="A11" s="59" t="s">
        <v>95</v>
      </c>
      <c r="B11" s="59"/>
    </row>
    <row r="12" spans="1:2" ht="18" x14ac:dyDescent="0.35">
      <c r="A12" s="59"/>
      <c r="B12" s="59"/>
    </row>
    <row r="13" spans="1:2" ht="18" x14ac:dyDescent="0.35">
      <c r="A13" s="59" t="s">
        <v>96</v>
      </c>
      <c r="B13" s="59"/>
    </row>
    <row r="14" spans="1:2" ht="18" x14ac:dyDescent="0.35">
      <c r="A14" s="59"/>
      <c r="B14" s="59"/>
    </row>
    <row r="15" spans="1:2" ht="18" x14ac:dyDescent="0.35">
      <c r="A15" s="59" t="s">
        <v>112</v>
      </c>
      <c r="B15" s="59"/>
    </row>
    <row r="16" spans="1:2" ht="18" x14ac:dyDescent="0.35">
      <c r="A16" s="59"/>
      <c r="B16" s="59"/>
    </row>
    <row r="17" spans="1:2" ht="18" x14ac:dyDescent="0.35">
      <c r="A17" s="59" t="s">
        <v>101</v>
      </c>
      <c r="B17" s="59"/>
    </row>
    <row r="18" spans="1:2" ht="18" x14ac:dyDescent="0.35">
      <c r="A18" s="59"/>
      <c r="B18" s="59"/>
    </row>
    <row r="19" spans="1:2" ht="18" x14ac:dyDescent="0.35">
      <c r="A19" s="59" t="s">
        <v>102</v>
      </c>
    </row>
    <row r="21" spans="1:2" ht="18" x14ac:dyDescent="0.35">
      <c r="A21" s="59" t="s">
        <v>103</v>
      </c>
    </row>
    <row r="25" spans="1:2" x14ac:dyDescent="0.3">
      <c r="A25" t="s">
        <v>99</v>
      </c>
    </row>
    <row r="26" spans="1:2" x14ac:dyDescent="0.3">
      <c r="A26" s="69" t="s">
        <v>100</v>
      </c>
    </row>
  </sheetData>
  <hyperlinks>
    <hyperlink ref="A26" r:id="rId1" xr:uid="{E02D113D-0F63-41F4-A402-C055C75A04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F72B-953E-4E24-89A3-E2C15635B842}">
  <sheetPr codeName="Sheet1"/>
  <dimension ref="A1:J42"/>
  <sheetViews>
    <sheetView showGridLines="0" workbookViewId="0">
      <selection activeCell="D2" sqref="D2"/>
    </sheetView>
  </sheetViews>
  <sheetFormatPr defaultRowHeight="14.4" x14ac:dyDescent="0.3"/>
  <cols>
    <col min="1" max="1" width="42.77734375" customWidth="1"/>
    <col min="2" max="2" width="17.33203125" style="5" customWidth="1"/>
    <col min="3" max="3" width="10.6640625" style="8" customWidth="1"/>
    <col min="4" max="4" width="12.21875" style="5" customWidth="1"/>
    <col min="5" max="5" width="19" style="5" customWidth="1"/>
    <col min="6" max="7" width="9.88671875" customWidth="1"/>
    <col min="8" max="8" width="16.77734375" customWidth="1"/>
    <col min="10" max="10" width="16.109375" customWidth="1"/>
  </cols>
  <sheetData>
    <row r="1" spans="1:10" s="6" customFormat="1" ht="37.200000000000003" customHeight="1" x14ac:dyDescent="0.3">
      <c r="A1" s="43" t="s">
        <v>0</v>
      </c>
      <c r="B1" s="51" t="s">
        <v>51</v>
      </c>
      <c r="C1" s="43" t="s">
        <v>1</v>
      </c>
      <c r="D1" s="50" t="s">
        <v>21</v>
      </c>
      <c r="E1" s="43" t="s">
        <v>24</v>
      </c>
    </row>
    <row r="2" spans="1:10" s="7" customFormat="1" ht="13.8" x14ac:dyDescent="0.3">
      <c r="A2" s="9" t="s">
        <v>17</v>
      </c>
      <c r="B2" s="10">
        <v>1463</v>
      </c>
      <c r="C2" s="11" t="s">
        <v>12</v>
      </c>
      <c r="D2" s="49">
        <v>0</v>
      </c>
      <c r="E2" s="12">
        <f>D2*B2</f>
        <v>0</v>
      </c>
    </row>
    <row r="3" spans="1:10" s="7" customFormat="1" ht="18" x14ac:dyDescent="0.3">
      <c r="A3" s="13" t="s">
        <v>18</v>
      </c>
      <c r="B3" s="14">
        <v>1872</v>
      </c>
      <c r="C3" s="11" t="s">
        <v>12</v>
      </c>
      <c r="D3" s="49">
        <v>0</v>
      </c>
      <c r="E3" s="12">
        <f t="shared" ref="E3:E5" si="0">D3*B3</f>
        <v>0</v>
      </c>
      <c r="I3" s="52"/>
      <c r="J3" s="53"/>
    </row>
    <row r="4" spans="1:10" s="7" customFormat="1" ht="13.8" x14ac:dyDescent="0.3">
      <c r="A4" s="9" t="s">
        <v>19</v>
      </c>
      <c r="B4" s="10">
        <v>2318</v>
      </c>
      <c r="C4" s="11" t="s">
        <v>12</v>
      </c>
      <c r="D4" s="49">
        <v>0</v>
      </c>
      <c r="E4" s="12">
        <f t="shared" si="0"/>
        <v>0</v>
      </c>
    </row>
    <row r="5" spans="1:10" s="7" customFormat="1" ht="18" x14ac:dyDescent="0.3">
      <c r="A5" s="15" t="s">
        <v>20</v>
      </c>
      <c r="B5" s="16">
        <v>20</v>
      </c>
      <c r="C5" s="11" t="s">
        <v>22</v>
      </c>
      <c r="D5" s="49">
        <v>0</v>
      </c>
      <c r="E5" s="12">
        <f t="shared" si="0"/>
        <v>0</v>
      </c>
      <c r="G5" s="84"/>
      <c r="H5" s="84"/>
      <c r="I5" s="66"/>
      <c r="J5" s="67"/>
    </row>
    <row r="6" spans="1:10" s="7" customFormat="1" ht="18" x14ac:dyDescent="0.35">
      <c r="A6" s="15" t="s">
        <v>16</v>
      </c>
      <c r="B6" s="17">
        <v>385</v>
      </c>
      <c r="C6" s="11" t="s">
        <v>23</v>
      </c>
      <c r="D6" s="49">
        <v>0</v>
      </c>
      <c r="E6" s="12">
        <f>D6*B6</f>
        <v>0</v>
      </c>
      <c r="I6" s="56"/>
      <c r="J6" s="5"/>
    </row>
    <row r="7" spans="1:10" s="7" customFormat="1" ht="18" x14ac:dyDescent="0.35">
      <c r="A7" s="15" t="s">
        <v>52</v>
      </c>
      <c r="B7" s="17">
        <v>5000</v>
      </c>
      <c r="C7" s="11" t="s">
        <v>12</v>
      </c>
      <c r="D7" s="49">
        <v>0</v>
      </c>
      <c r="E7" s="12">
        <f t="shared" ref="E7:E32" si="1">D7*B7</f>
        <v>0</v>
      </c>
      <c r="I7" s="54"/>
      <c r="J7" s="55"/>
    </row>
    <row r="8" spans="1:10" s="7" customFormat="1" ht="18" x14ac:dyDescent="0.35">
      <c r="A8" s="15" t="s">
        <v>53</v>
      </c>
      <c r="B8" s="17">
        <v>6000</v>
      </c>
      <c r="C8" s="11" t="s">
        <v>12</v>
      </c>
      <c r="D8" s="49">
        <v>0</v>
      </c>
      <c r="E8" s="12">
        <f t="shared" si="1"/>
        <v>0</v>
      </c>
      <c r="I8" s="54"/>
      <c r="J8" s="55"/>
    </row>
    <row r="9" spans="1:10" s="7" customFormat="1" ht="13.8" x14ac:dyDescent="0.3">
      <c r="A9" s="15" t="s">
        <v>55</v>
      </c>
      <c r="B9" s="17">
        <v>3700</v>
      </c>
      <c r="C9" s="11" t="s">
        <v>12</v>
      </c>
      <c r="D9" s="49">
        <v>0</v>
      </c>
      <c r="E9" s="12">
        <f t="shared" si="1"/>
        <v>0</v>
      </c>
    </row>
    <row r="10" spans="1:10" s="7" customFormat="1" ht="13.8" x14ac:dyDescent="0.3">
      <c r="A10" s="15" t="s">
        <v>54</v>
      </c>
      <c r="B10" s="17">
        <v>4400</v>
      </c>
      <c r="C10" s="11" t="s">
        <v>12</v>
      </c>
      <c r="D10" s="49">
        <v>0</v>
      </c>
      <c r="E10" s="12">
        <f t="shared" si="1"/>
        <v>0</v>
      </c>
    </row>
    <row r="11" spans="1:10" s="7" customFormat="1" ht="27.6" x14ac:dyDescent="0.3">
      <c r="A11" s="15" t="s">
        <v>57</v>
      </c>
      <c r="B11" s="17">
        <v>500</v>
      </c>
      <c r="C11" s="11" t="s">
        <v>12</v>
      </c>
      <c r="D11" s="49">
        <v>0</v>
      </c>
      <c r="E11" s="12">
        <f t="shared" si="1"/>
        <v>0</v>
      </c>
    </row>
    <row r="12" spans="1:10" s="7" customFormat="1" ht="27.6" x14ac:dyDescent="0.3">
      <c r="A12" s="15" t="s">
        <v>56</v>
      </c>
      <c r="B12" s="17">
        <v>600</v>
      </c>
      <c r="C12" s="11" t="s">
        <v>12</v>
      </c>
      <c r="D12" s="49">
        <v>0</v>
      </c>
      <c r="E12" s="12">
        <f t="shared" si="1"/>
        <v>0</v>
      </c>
    </row>
    <row r="13" spans="1:10" ht="27.6" x14ac:dyDescent="0.3">
      <c r="A13" s="44" t="s">
        <v>58</v>
      </c>
      <c r="B13" s="45">
        <v>15000</v>
      </c>
      <c r="C13" s="11" t="s">
        <v>50</v>
      </c>
      <c r="D13" s="49">
        <v>0</v>
      </c>
      <c r="E13" s="12">
        <f t="shared" si="1"/>
        <v>0</v>
      </c>
    </row>
    <row r="14" spans="1:10" ht="27.6" x14ac:dyDescent="0.3">
      <c r="A14" s="44" t="s">
        <v>59</v>
      </c>
      <c r="B14" s="45">
        <v>18000</v>
      </c>
      <c r="C14" s="11" t="s">
        <v>50</v>
      </c>
      <c r="D14" s="49">
        <v>0</v>
      </c>
      <c r="E14" s="12">
        <f t="shared" si="1"/>
        <v>0</v>
      </c>
    </row>
    <row r="15" spans="1:10" x14ac:dyDescent="0.3">
      <c r="A15" s="44" t="s">
        <v>60</v>
      </c>
      <c r="B15" s="45">
        <v>30000</v>
      </c>
      <c r="C15" s="11" t="s">
        <v>50</v>
      </c>
      <c r="D15" s="49">
        <v>0</v>
      </c>
      <c r="E15" s="12">
        <f t="shared" si="1"/>
        <v>0</v>
      </c>
    </row>
    <row r="16" spans="1:10" x14ac:dyDescent="0.3">
      <c r="A16" s="44" t="s">
        <v>61</v>
      </c>
      <c r="B16" s="45">
        <v>36000</v>
      </c>
      <c r="C16" s="11" t="s">
        <v>50</v>
      </c>
      <c r="D16" s="49">
        <v>0</v>
      </c>
      <c r="E16" s="12">
        <f t="shared" si="1"/>
        <v>0</v>
      </c>
    </row>
    <row r="17" spans="1:8" ht="27.6" x14ac:dyDescent="0.3">
      <c r="A17" s="44" t="s">
        <v>62</v>
      </c>
      <c r="B17" s="45">
        <v>7500</v>
      </c>
      <c r="C17" s="11" t="s">
        <v>50</v>
      </c>
      <c r="D17" s="49">
        <v>0</v>
      </c>
      <c r="E17" s="12">
        <f t="shared" si="1"/>
        <v>0</v>
      </c>
    </row>
    <row r="18" spans="1:8" ht="27.6" x14ac:dyDescent="0.3">
      <c r="A18" s="44" t="s">
        <v>63</v>
      </c>
      <c r="B18" s="45">
        <v>9000</v>
      </c>
      <c r="C18" s="11" t="s">
        <v>50</v>
      </c>
      <c r="D18" s="49">
        <v>0</v>
      </c>
      <c r="E18" s="12">
        <f t="shared" si="1"/>
        <v>0</v>
      </c>
    </row>
    <row r="19" spans="1:8" ht="27.6" x14ac:dyDescent="0.3">
      <c r="A19" s="44" t="s">
        <v>64</v>
      </c>
      <c r="B19" s="45">
        <v>10000</v>
      </c>
      <c r="C19" s="11" t="s">
        <v>50</v>
      </c>
      <c r="D19" s="49">
        <v>0</v>
      </c>
      <c r="E19" s="12">
        <f t="shared" si="1"/>
        <v>0</v>
      </c>
      <c r="H19" s="48"/>
    </row>
    <row r="20" spans="1:8" ht="27.6" x14ac:dyDescent="0.3">
      <c r="A20" s="44" t="s">
        <v>65</v>
      </c>
      <c r="B20" s="45">
        <v>12000</v>
      </c>
      <c r="C20" s="11" t="s">
        <v>50</v>
      </c>
      <c r="D20" s="49">
        <v>0</v>
      </c>
      <c r="E20" s="12">
        <f t="shared" si="1"/>
        <v>0</v>
      </c>
      <c r="H20" s="48"/>
    </row>
    <row r="21" spans="1:8" x14ac:dyDescent="0.3">
      <c r="A21" s="44" t="s">
        <v>67</v>
      </c>
      <c r="B21" s="45">
        <v>30000</v>
      </c>
      <c r="C21" s="11" t="s">
        <v>50</v>
      </c>
      <c r="D21" s="49">
        <v>0</v>
      </c>
      <c r="E21" s="12">
        <f t="shared" si="1"/>
        <v>0</v>
      </c>
      <c r="H21" s="48"/>
    </row>
    <row r="22" spans="1:8" x14ac:dyDescent="0.3">
      <c r="A22" s="44" t="s">
        <v>66</v>
      </c>
      <c r="B22" s="45">
        <v>36000</v>
      </c>
      <c r="C22" s="11" t="s">
        <v>50</v>
      </c>
      <c r="D22" s="49">
        <v>0</v>
      </c>
      <c r="E22" s="12">
        <f t="shared" si="1"/>
        <v>0</v>
      </c>
      <c r="H22" s="48"/>
    </row>
    <row r="23" spans="1:8" ht="16.8" customHeight="1" x14ac:dyDescent="0.3">
      <c r="A23" s="44" t="s">
        <v>68</v>
      </c>
      <c r="B23" s="45">
        <v>7500</v>
      </c>
      <c r="C23" s="11" t="s">
        <v>50</v>
      </c>
      <c r="D23" s="49">
        <v>0</v>
      </c>
      <c r="E23" s="12">
        <f t="shared" si="1"/>
        <v>0</v>
      </c>
      <c r="H23" s="48"/>
    </row>
    <row r="24" spans="1:8" ht="17.399999999999999" customHeight="1" x14ac:dyDescent="0.3">
      <c r="A24" s="44" t="s">
        <v>69</v>
      </c>
      <c r="B24" s="45">
        <v>9000</v>
      </c>
      <c r="C24" s="11" t="s">
        <v>50</v>
      </c>
      <c r="D24" s="49">
        <v>0</v>
      </c>
      <c r="E24" s="12">
        <f t="shared" si="1"/>
        <v>0</v>
      </c>
      <c r="H24" s="48"/>
    </row>
    <row r="25" spans="1:8" ht="27.6" x14ac:dyDescent="0.3">
      <c r="A25" s="44" t="s">
        <v>70</v>
      </c>
      <c r="B25" s="45">
        <v>10000</v>
      </c>
      <c r="C25" s="11" t="s">
        <v>50</v>
      </c>
      <c r="D25" s="49">
        <v>0</v>
      </c>
      <c r="E25" s="12">
        <f t="shared" si="1"/>
        <v>0</v>
      </c>
      <c r="H25" s="48"/>
    </row>
    <row r="26" spans="1:8" ht="27.6" x14ac:dyDescent="0.3">
      <c r="A26" s="44" t="s">
        <v>71</v>
      </c>
      <c r="B26" s="45">
        <v>12000</v>
      </c>
      <c r="C26" s="11" t="s">
        <v>50</v>
      </c>
      <c r="D26" s="49">
        <v>0</v>
      </c>
      <c r="E26" s="12">
        <f t="shared" si="1"/>
        <v>0</v>
      </c>
      <c r="H26" s="48"/>
    </row>
    <row r="27" spans="1:8" x14ac:dyDescent="0.3">
      <c r="A27" s="44" t="s">
        <v>72</v>
      </c>
      <c r="B27" s="45">
        <v>7000</v>
      </c>
      <c r="C27" s="11" t="s">
        <v>50</v>
      </c>
      <c r="D27" s="49">
        <v>0</v>
      </c>
      <c r="E27" s="12">
        <f t="shared" si="1"/>
        <v>0</v>
      </c>
    </row>
    <row r="28" spans="1:8" x14ac:dyDescent="0.3">
      <c r="A28" s="44" t="s">
        <v>73</v>
      </c>
      <c r="B28" s="45">
        <v>8400</v>
      </c>
      <c r="C28" s="11" t="s">
        <v>50</v>
      </c>
      <c r="D28" s="49">
        <v>0</v>
      </c>
      <c r="E28" s="12">
        <f t="shared" si="1"/>
        <v>0</v>
      </c>
    </row>
    <row r="29" spans="1:8" x14ac:dyDescent="0.3">
      <c r="A29" s="44" t="s">
        <v>74</v>
      </c>
      <c r="B29" s="45">
        <v>30000</v>
      </c>
      <c r="C29" s="11" t="s">
        <v>50</v>
      </c>
      <c r="D29" s="49">
        <v>0</v>
      </c>
      <c r="E29" s="12">
        <f t="shared" si="1"/>
        <v>0</v>
      </c>
    </row>
    <row r="30" spans="1:8" x14ac:dyDescent="0.3">
      <c r="A30" s="44" t="s">
        <v>75</v>
      </c>
      <c r="B30" s="45">
        <v>36000</v>
      </c>
      <c r="C30" s="11" t="s">
        <v>50</v>
      </c>
      <c r="D30" s="49">
        <v>0</v>
      </c>
      <c r="E30" s="12">
        <f t="shared" si="1"/>
        <v>0</v>
      </c>
    </row>
    <row r="31" spans="1:8" x14ac:dyDescent="0.3">
      <c r="A31" s="44" t="s">
        <v>76</v>
      </c>
      <c r="B31" s="45">
        <v>5000</v>
      </c>
      <c r="C31" s="11" t="s">
        <v>50</v>
      </c>
      <c r="D31" s="49">
        <v>0</v>
      </c>
      <c r="E31" s="12">
        <f t="shared" si="1"/>
        <v>0</v>
      </c>
    </row>
    <row r="32" spans="1:8" x14ac:dyDescent="0.3">
      <c r="A32" s="44" t="s">
        <v>77</v>
      </c>
      <c r="B32" s="45">
        <v>6000</v>
      </c>
      <c r="C32" s="11" t="s">
        <v>50</v>
      </c>
      <c r="D32" s="49">
        <v>0</v>
      </c>
      <c r="E32" s="12">
        <f t="shared" si="1"/>
        <v>0</v>
      </c>
    </row>
    <row r="33" spans="1:5" x14ac:dyDescent="0.3">
      <c r="A33" s="46"/>
      <c r="B33" s="47"/>
      <c r="C33" s="7"/>
      <c r="D33" s="47"/>
      <c r="E33" s="57"/>
    </row>
    <row r="34" spans="1:5" x14ac:dyDescent="0.3">
      <c r="A34" s="46"/>
      <c r="B34" s="47"/>
      <c r="C34" s="7"/>
      <c r="D34" s="47"/>
      <c r="E34" s="47"/>
    </row>
    <row r="35" spans="1:5" x14ac:dyDescent="0.3">
      <c r="A35" s="46"/>
      <c r="B35" s="47"/>
      <c r="C35" s="7"/>
      <c r="D35" s="47"/>
      <c r="E35" s="47"/>
    </row>
    <row r="36" spans="1:5" x14ac:dyDescent="0.3">
      <c r="A36" s="42"/>
    </row>
    <row r="37" spans="1:5" x14ac:dyDescent="0.3">
      <c r="A37" s="42"/>
      <c r="D37"/>
      <c r="E37"/>
    </row>
    <row r="38" spans="1:5" x14ac:dyDescent="0.3">
      <c r="A38" s="42"/>
      <c r="D38"/>
      <c r="E38"/>
    </row>
    <row r="39" spans="1:5" x14ac:dyDescent="0.3">
      <c r="A39" s="42"/>
      <c r="D39"/>
      <c r="E39"/>
    </row>
    <row r="40" spans="1:5" x14ac:dyDescent="0.3">
      <c r="A40" s="42"/>
    </row>
    <row r="41" spans="1:5" x14ac:dyDescent="0.3">
      <c r="A41" s="42"/>
    </row>
    <row r="42" spans="1:5" x14ac:dyDescent="0.3">
      <c r="A42" s="42"/>
    </row>
  </sheetData>
  <mergeCells count="1">
    <mergeCell ref="G5:H5"/>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6BA999-0EF0-48EA-A02A-1576FDFD4C76}">
          <x14:formula1>
            <xm:f>'AgWRAP Cost Est List'!$I$3:$I$4</xm:f>
          </x14:formula1>
          <xm:sqref>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D870-1336-49D1-9115-318803D7C9A0}">
  <dimension ref="A1:T32"/>
  <sheetViews>
    <sheetView showGridLines="0" tabSelected="1" workbookViewId="0">
      <selection activeCell="N16" sqref="N16"/>
    </sheetView>
  </sheetViews>
  <sheetFormatPr defaultRowHeight="14.4" x14ac:dyDescent="0.3"/>
  <cols>
    <col min="1" max="1" width="34.5546875" customWidth="1"/>
    <col min="2" max="2" width="58.33203125" customWidth="1"/>
    <col min="3" max="3" width="10.21875" customWidth="1"/>
    <col min="4" max="4" width="14.21875" customWidth="1"/>
    <col min="17" max="20" width="0" hidden="1" customWidth="1"/>
  </cols>
  <sheetData>
    <row r="1" spans="1:20" ht="21" x14ac:dyDescent="0.4">
      <c r="A1" s="60" t="s">
        <v>78</v>
      </c>
    </row>
    <row r="3" spans="1:20" x14ac:dyDescent="0.3">
      <c r="D3" s="58"/>
    </row>
    <row r="4" spans="1:20" x14ac:dyDescent="0.3">
      <c r="Q4" t="str" cm="1">
        <f t="array" ref="Q4:Q18">Data!F2:F16</f>
        <v/>
      </c>
      <c r="R4" t="str" cm="1">
        <f t="array" ref="R4:R18">Data!G2:G16</f>
        <v/>
      </c>
      <c r="S4" t="str" cm="1">
        <f t="array" ref="S4:S18">Data!H2:H16</f>
        <v/>
      </c>
      <c r="T4" t="str" cm="1">
        <f t="array" ref="T4:T18">Data!I2:I16</f>
        <v/>
      </c>
    </row>
    <row r="5" spans="1:20" x14ac:dyDescent="0.3">
      <c r="Q5">
        <v>0</v>
      </c>
      <c r="R5">
        <v>0</v>
      </c>
      <c r="S5">
        <v>0</v>
      </c>
      <c r="T5">
        <v>0</v>
      </c>
    </row>
    <row r="6" spans="1:20" x14ac:dyDescent="0.3">
      <c r="Q6">
        <v>0</v>
      </c>
      <c r="R6">
        <v>0</v>
      </c>
      <c r="S6">
        <v>0</v>
      </c>
      <c r="T6">
        <v>0</v>
      </c>
    </row>
    <row r="7" spans="1:20" x14ac:dyDescent="0.3">
      <c r="Q7">
        <v>0</v>
      </c>
      <c r="R7">
        <v>0</v>
      </c>
      <c r="S7">
        <v>0</v>
      </c>
      <c r="T7">
        <v>0</v>
      </c>
    </row>
    <row r="8" spans="1:20" x14ac:dyDescent="0.3">
      <c r="Q8">
        <v>0</v>
      </c>
      <c r="R8">
        <v>0</v>
      </c>
      <c r="S8">
        <v>0</v>
      </c>
      <c r="T8">
        <v>0</v>
      </c>
    </row>
    <row r="9" spans="1:20" ht="15" thickBot="1" x14ac:dyDescent="0.35">
      <c r="A9" s="6" t="s">
        <v>113</v>
      </c>
      <c r="B9" s="62" t="s">
        <v>106</v>
      </c>
      <c r="C9" s="63" t="s">
        <v>79</v>
      </c>
      <c r="D9" s="63" t="s">
        <v>108</v>
      </c>
      <c r="Q9">
        <v>0</v>
      </c>
      <c r="R9">
        <v>0</v>
      </c>
      <c r="S9">
        <v>0</v>
      </c>
      <c r="T9">
        <v>0</v>
      </c>
    </row>
    <row r="10" spans="1:20" ht="15" customHeight="1" x14ac:dyDescent="0.3">
      <c r="A10" s="81"/>
      <c r="B10" s="65" cm="1">
        <f t="array" ref="B10:B16">_xlfn._xlws.FILTER(R4:R11,Q4:Q11=0)</f>
        <v>0</v>
      </c>
      <c r="C10" s="61" cm="1">
        <f t="array" ref="C10:C16">_xlfn._xlws.FILTER(S4:S11,Q4:Q11=0)</f>
        <v>0</v>
      </c>
      <c r="D10" s="61" cm="1">
        <f t="array" ref="D10:D16">_xlfn._xlws.FILTER(T4:T11,Q4:Q11=0)</f>
        <v>0</v>
      </c>
      <c r="Q10">
        <v>0</v>
      </c>
      <c r="R10">
        <v>0</v>
      </c>
      <c r="S10">
        <v>0</v>
      </c>
      <c r="T10">
        <v>0</v>
      </c>
    </row>
    <row r="11" spans="1:20" x14ac:dyDescent="0.3">
      <c r="A11" s="81"/>
      <c r="B11" s="65">
        <v>0</v>
      </c>
      <c r="C11" s="61">
        <v>0</v>
      </c>
      <c r="D11" s="61">
        <v>0</v>
      </c>
      <c r="Q11">
        <v>0</v>
      </c>
      <c r="R11">
        <v>0</v>
      </c>
      <c r="S11">
        <v>0</v>
      </c>
      <c r="T11">
        <v>0</v>
      </c>
    </row>
    <row r="12" spans="1:20" x14ac:dyDescent="0.3">
      <c r="A12" s="81"/>
      <c r="B12" s="65">
        <v>0</v>
      </c>
      <c r="C12" s="61">
        <v>0</v>
      </c>
      <c r="D12" s="61">
        <v>0</v>
      </c>
      <c r="Q12">
        <v>0</v>
      </c>
      <c r="R12">
        <v>0</v>
      </c>
      <c r="S12">
        <v>0</v>
      </c>
      <c r="T12">
        <v>0</v>
      </c>
    </row>
    <row r="13" spans="1:20" x14ac:dyDescent="0.3">
      <c r="A13" s="81"/>
      <c r="B13" s="65">
        <v>0</v>
      </c>
      <c r="C13" s="61">
        <v>0</v>
      </c>
      <c r="D13" s="61">
        <v>0</v>
      </c>
      <c r="Q13">
        <v>0</v>
      </c>
      <c r="R13">
        <v>0</v>
      </c>
      <c r="S13">
        <v>0</v>
      </c>
      <c r="T13">
        <v>0</v>
      </c>
    </row>
    <row r="14" spans="1:20" x14ac:dyDescent="0.3">
      <c r="A14" s="81"/>
      <c r="B14" s="65">
        <v>0</v>
      </c>
      <c r="C14" s="61">
        <v>0</v>
      </c>
      <c r="D14" s="61">
        <v>0</v>
      </c>
      <c r="Q14">
        <v>0</v>
      </c>
      <c r="R14">
        <v>0</v>
      </c>
      <c r="S14">
        <v>0</v>
      </c>
      <c r="T14">
        <v>0</v>
      </c>
    </row>
    <row r="15" spans="1:20" x14ac:dyDescent="0.3">
      <c r="A15" s="81"/>
      <c r="B15" s="65">
        <v>0</v>
      </c>
      <c r="C15" s="61">
        <v>0</v>
      </c>
      <c r="D15" s="61">
        <v>0</v>
      </c>
      <c r="Q15">
        <v>0</v>
      </c>
      <c r="R15">
        <v>0</v>
      </c>
      <c r="S15">
        <v>0</v>
      </c>
      <c r="T15">
        <v>0</v>
      </c>
    </row>
    <row r="16" spans="1:20" x14ac:dyDescent="0.3">
      <c r="A16" s="81"/>
      <c r="B16" s="65">
        <v>0</v>
      </c>
      <c r="C16" s="61">
        <v>0</v>
      </c>
      <c r="D16" s="61">
        <v>0</v>
      </c>
      <c r="Q16">
        <v>0</v>
      </c>
      <c r="R16">
        <v>0</v>
      </c>
      <c r="S16">
        <v>0</v>
      </c>
      <c r="T16">
        <v>0</v>
      </c>
    </row>
    <row r="17" spans="1:20" x14ac:dyDescent="0.3">
      <c r="A17" s="81"/>
      <c r="B17" s="65"/>
      <c r="C17" s="61"/>
      <c r="D17" s="61"/>
      <c r="Q17">
        <v>0</v>
      </c>
      <c r="R17">
        <v>0</v>
      </c>
      <c r="S17">
        <v>0</v>
      </c>
      <c r="T17">
        <v>0</v>
      </c>
    </row>
    <row r="18" spans="1:20" x14ac:dyDescent="0.3">
      <c r="A18" s="81"/>
      <c r="B18" s="73"/>
      <c r="C18" s="74"/>
      <c r="D18" s="74"/>
      <c r="Q18">
        <v>0</v>
      </c>
      <c r="R18">
        <v>0</v>
      </c>
      <c r="S18">
        <v>0</v>
      </c>
      <c r="T18">
        <v>0</v>
      </c>
    </row>
    <row r="19" spans="1:20" x14ac:dyDescent="0.3">
      <c r="B19" s="70"/>
      <c r="C19" s="74" t="s">
        <v>110</v>
      </c>
      <c r="D19" s="74">
        <f>SUM(D10:D18)</f>
        <v>0</v>
      </c>
    </row>
    <row r="20" spans="1:20" ht="18" x14ac:dyDescent="0.3">
      <c r="B20" s="75" t="s">
        <v>109</v>
      </c>
      <c r="C20" s="78">
        <v>75</v>
      </c>
      <c r="D20" s="74">
        <f>IF(C20=75,D19*0.75,D19*0.9)</f>
        <v>0</v>
      </c>
    </row>
    <row r="21" spans="1:20" x14ac:dyDescent="0.3">
      <c r="B21" s="70"/>
      <c r="C21" s="8"/>
      <c r="D21" s="8"/>
    </row>
    <row r="22" spans="1:20" x14ac:dyDescent="0.3">
      <c r="A22" s="6" t="s">
        <v>113</v>
      </c>
      <c r="B22" s="71" t="s">
        <v>107</v>
      </c>
      <c r="C22" s="72" t="s">
        <v>79</v>
      </c>
      <c r="D22" s="72" t="s">
        <v>108</v>
      </c>
    </row>
    <row r="23" spans="1:20" x14ac:dyDescent="0.3">
      <c r="A23" s="80"/>
      <c r="B23" s="77" t="str" cm="1">
        <f t="array" ref="B23">_xlfn._xlws.FILTER(R4:R9,Q4:Q9=1,"")</f>
        <v/>
      </c>
      <c r="C23" s="74" t="str" cm="1">
        <f t="array" ref="C23">_xlfn._xlws.FILTER(S4:S9,Q4:Q9=1,"")</f>
        <v/>
      </c>
      <c r="D23" s="74" t="str" cm="1">
        <f t="array" ref="D23">_xlfn._xlws.FILTER(T4:T9,Q4:Q9=1,"")</f>
        <v/>
      </c>
    </row>
    <row r="24" spans="1:20" x14ac:dyDescent="0.3">
      <c r="A24" s="80"/>
      <c r="B24" s="77"/>
      <c r="C24" s="74"/>
      <c r="D24" s="74"/>
    </row>
    <row r="25" spans="1:20" x14ac:dyDescent="0.3">
      <c r="A25" s="80"/>
      <c r="B25" s="77"/>
      <c r="C25" s="74"/>
      <c r="D25" s="74"/>
    </row>
    <row r="26" spans="1:20" x14ac:dyDescent="0.3">
      <c r="A26" s="80"/>
      <c r="B26" s="77"/>
      <c r="C26" s="74"/>
      <c r="D26" s="74"/>
    </row>
    <row r="27" spans="1:20" x14ac:dyDescent="0.3">
      <c r="A27" s="80"/>
      <c r="B27" s="77"/>
      <c r="C27" s="74"/>
      <c r="D27" s="74"/>
    </row>
    <row r="28" spans="1:20" x14ac:dyDescent="0.3">
      <c r="A28" s="80"/>
      <c r="B28" s="77"/>
      <c r="C28" s="74"/>
      <c r="D28" s="74"/>
    </row>
    <row r="29" spans="1:20" x14ac:dyDescent="0.3">
      <c r="B29" s="71"/>
      <c r="C29" s="74" t="s">
        <v>110</v>
      </c>
      <c r="D29" s="74">
        <f>SUM(D23:D28)</f>
        <v>0</v>
      </c>
    </row>
    <row r="30" spans="1:20" ht="15" customHeight="1" thickBot="1" x14ac:dyDescent="0.35">
      <c r="A30" s="93" t="s">
        <v>118</v>
      </c>
      <c r="B30" s="93"/>
      <c r="C30" s="94" t="s">
        <v>111</v>
      </c>
      <c r="D30" s="8"/>
    </row>
    <row r="31" spans="1:20" ht="18.600000000000001" thickBot="1" x14ac:dyDescent="0.35">
      <c r="A31" s="93"/>
      <c r="B31" s="93"/>
      <c r="C31" s="95"/>
      <c r="D31" s="82">
        <f>SUM(D29+D20)</f>
        <v>0</v>
      </c>
    </row>
    <row r="32" spans="1:20" x14ac:dyDescent="0.3">
      <c r="A32" s="93"/>
      <c r="B32" s="93"/>
      <c r="C32" s="95"/>
    </row>
  </sheetData>
  <mergeCells count="2">
    <mergeCell ref="A30:B32"/>
    <mergeCell ref="C30:C32"/>
  </mergeCells>
  <pageMargins left="0.7" right="0.7" top="0.75" bottom="0.75" header="0.3" footer="0.3"/>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2D4741-26DA-4118-BF28-A4ECBA72D469}">
          <x14:formula1>
            <xm:f>Data!$K$2:$K$3</xm:f>
          </x14:formula1>
          <xm:sqref>C20</xm:sqref>
        </x14:dataValidation>
        <x14:dataValidation type="list" allowBlank="1" showInputMessage="1" showErrorMessage="1" xr:uid="{71A85EF0-3641-403E-BA7F-DC6B5884FA09}">
          <x14:formula1>
            <xm:f>Data!$M$1:$M$9</xm:f>
          </x14:formula1>
          <xm:sqref>A10:A18 A23:A28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418B-AB51-4865-950A-D3B43ADDD749}">
  <dimension ref="A1:P32"/>
  <sheetViews>
    <sheetView workbookViewId="0"/>
  </sheetViews>
  <sheetFormatPr defaultRowHeight="14.4" x14ac:dyDescent="0.3"/>
  <cols>
    <col min="1" max="1" width="35.5546875" customWidth="1"/>
    <col min="3" max="3" width="10.109375" customWidth="1"/>
    <col min="5" max="6" width="19.77734375" customWidth="1"/>
    <col min="7" max="7" width="58.33203125" customWidth="1"/>
    <col min="8" max="8" width="10.44140625" customWidth="1"/>
    <col min="9" max="9" width="16.109375" customWidth="1"/>
  </cols>
  <sheetData>
    <row r="1" spans="1:16" ht="31.8" customHeight="1" x14ac:dyDescent="0.3">
      <c r="A1" s="43" t="s">
        <v>0</v>
      </c>
      <c r="B1" s="43" t="s">
        <v>1</v>
      </c>
      <c r="C1" s="51" t="s">
        <v>104</v>
      </c>
      <c r="D1" s="43" t="s">
        <v>21</v>
      </c>
      <c r="E1" s="43" t="s">
        <v>24</v>
      </c>
      <c r="F1" s="43" t="s">
        <v>105</v>
      </c>
      <c r="G1" s="43" t="s">
        <v>80</v>
      </c>
      <c r="H1" s="43" t="s">
        <v>81</v>
      </c>
      <c r="I1" s="43" t="s">
        <v>82</v>
      </c>
    </row>
    <row r="2" spans="1:16" x14ac:dyDescent="0.3">
      <c r="A2" s="9" t="s">
        <v>17</v>
      </c>
      <c r="B2" s="11" t="s">
        <v>12</v>
      </c>
      <c r="C2" s="7">
        <v>0</v>
      </c>
      <c r="D2">
        <f>'AgWRAP Calculator'!D2</f>
        <v>0</v>
      </c>
      <c r="E2" s="64">
        <f>'AgWRAP Calculator'!E2</f>
        <v>0</v>
      </c>
      <c r="F2" s="79" t="str" cm="1">
        <f t="array" ref="F2">_xlfn._xlws.FILTER(C2:C32,E2:E32&gt;0,"")</f>
        <v/>
      </c>
      <c r="G2" s="79" t="str" cm="1">
        <f t="array" ref="G2">_xlfn._xlws.FILTER(A2:A32,D2:D32&gt;0,"")</f>
        <v/>
      </c>
      <c r="H2" s="79" t="str" cm="1">
        <f t="array" ref="H2">_xlfn._xlws.FILTER(B2:B32,D2:D32&gt;0,"")</f>
        <v/>
      </c>
      <c r="I2" s="79" t="str" cm="1">
        <f t="array" ref="I2">_xlfn._xlws.FILTER(E2:E32,D2:D32&gt;0,"")</f>
        <v/>
      </c>
      <c r="K2">
        <v>75</v>
      </c>
      <c r="M2" t="s">
        <v>83</v>
      </c>
    </row>
    <row r="3" spans="1:16" x14ac:dyDescent="0.3">
      <c r="A3" s="13" t="s">
        <v>18</v>
      </c>
      <c r="B3" s="11" t="s">
        <v>12</v>
      </c>
      <c r="C3" s="7">
        <v>0</v>
      </c>
      <c r="D3">
        <f>'AgWRAP Calculator'!D3</f>
        <v>0</v>
      </c>
      <c r="E3" s="64">
        <f>'AgWRAP Calculator'!E3</f>
        <v>0</v>
      </c>
      <c r="K3">
        <v>90</v>
      </c>
      <c r="M3" t="s">
        <v>84</v>
      </c>
    </row>
    <row r="4" spans="1:16" x14ac:dyDescent="0.3">
      <c r="A4" s="9" t="s">
        <v>19</v>
      </c>
      <c r="B4" s="11" t="s">
        <v>12</v>
      </c>
      <c r="C4" s="7">
        <v>0</v>
      </c>
      <c r="D4">
        <f>'AgWRAP Calculator'!D4</f>
        <v>0</v>
      </c>
      <c r="E4" s="64">
        <f>'AgWRAP Calculator'!E4</f>
        <v>0</v>
      </c>
      <c r="M4" t="s">
        <v>85</v>
      </c>
    </row>
    <row r="5" spans="1:16" x14ac:dyDescent="0.3">
      <c r="A5" s="15" t="s">
        <v>20</v>
      </c>
      <c r="B5" s="11" t="s">
        <v>22</v>
      </c>
      <c r="C5" s="7">
        <v>0</v>
      </c>
      <c r="D5">
        <f>'AgWRAP Calculator'!D5</f>
        <v>0</v>
      </c>
      <c r="E5" s="64">
        <f>'AgWRAP Calculator'!E5</f>
        <v>0</v>
      </c>
      <c r="M5" t="s">
        <v>86</v>
      </c>
    </row>
    <row r="6" spans="1:16" x14ac:dyDescent="0.3">
      <c r="A6" s="15" t="s">
        <v>16</v>
      </c>
      <c r="B6" s="11" t="s">
        <v>23</v>
      </c>
      <c r="C6" s="7">
        <v>0</v>
      </c>
      <c r="D6">
        <f>'AgWRAP Calculator'!D6</f>
        <v>0</v>
      </c>
      <c r="E6" s="64">
        <f>'AgWRAP Calculator'!E6</f>
        <v>0</v>
      </c>
      <c r="M6" t="s">
        <v>87</v>
      </c>
    </row>
    <row r="7" spans="1:16" x14ac:dyDescent="0.3">
      <c r="A7" s="15" t="s">
        <v>52</v>
      </c>
      <c r="B7" s="11" t="s">
        <v>12</v>
      </c>
      <c r="C7" s="7">
        <v>1</v>
      </c>
      <c r="D7">
        <f>'AgWRAP Calculator'!D7</f>
        <v>0</v>
      </c>
      <c r="E7" s="64">
        <f>'AgWRAP Calculator'!E7</f>
        <v>0</v>
      </c>
      <c r="M7" t="s">
        <v>88</v>
      </c>
    </row>
    <row r="8" spans="1:16" x14ac:dyDescent="0.3">
      <c r="A8" s="15" t="s">
        <v>53</v>
      </c>
      <c r="B8" s="11" t="s">
        <v>12</v>
      </c>
      <c r="C8" s="7">
        <v>1</v>
      </c>
      <c r="D8">
        <f>'AgWRAP Calculator'!D8</f>
        <v>0</v>
      </c>
      <c r="E8" s="64">
        <f>'AgWRAP Calculator'!E8</f>
        <v>0</v>
      </c>
      <c r="M8" t="s">
        <v>89</v>
      </c>
    </row>
    <row r="9" spans="1:16" x14ac:dyDescent="0.3">
      <c r="A9" s="15" t="s">
        <v>55</v>
      </c>
      <c r="B9" s="11" t="s">
        <v>12</v>
      </c>
      <c r="C9" s="7">
        <v>1</v>
      </c>
      <c r="D9">
        <f>'AgWRAP Calculator'!D9</f>
        <v>0</v>
      </c>
      <c r="E9" s="64">
        <f>'AgWRAP Calculator'!E9</f>
        <v>0</v>
      </c>
      <c r="M9" t="s">
        <v>90</v>
      </c>
    </row>
    <row r="10" spans="1:16" x14ac:dyDescent="0.3">
      <c r="A10" s="15" t="s">
        <v>54</v>
      </c>
      <c r="B10" s="11" t="s">
        <v>12</v>
      </c>
      <c r="C10" s="7">
        <v>1</v>
      </c>
      <c r="D10">
        <f>'AgWRAP Calculator'!D10</f>
        <v>0</v>
      </c>
      <c r="E10" s="64">
        <f>'AgWRAP Calculator'!E10</f>
        <v>0</v>
      </c>
    </row>
    <row r="11" spans="1:16" ht="27.6" x14ac:dyDescent="0.3">
      <c r="A11" s="15" t="s">
        <v>57</v>
      </c>
      <c r="B11" s="11" t="s">
        <v>12</v>
      </c>
      <c r="C11" s="7">
        <v>1</v>
      </c>
      <c r="D11">
        <f>'AgWRAP Calculator'!D11</f>
        <v>0</v>
      </c>
      <c r="E11" s="64">
        <f>'AgWRAP Calculator'!E11</f>
        <v>0</v>
      </c>
    </row>
    <row r="12" spans="1:16" ht="27.6" x14ac:dyDescent="0.3">
      <c r="A12" s="15" t="s">
        <v>56</v>
      </c>
      <c r="B12" s="11" t="s">
        <v>12</v>
      </c>
      <c r="C12" s="7">
        <v>1</v>
      </c>
      <c r="D12">
        <f>'AgWRAP Calculator'!D12</f>
        <v>0</v>
      </c>
      <c r="E12" s="64">
        <f>'AgWRAP Calculator'!E12</f>
        <v>0</v>
      </c>
      <c r="O12" t="s">
        <v>116</v>
      </c>
    </row>
    <row r="13" spans="1:16" ht="27.6" x14ac:dyDescent="0.3">
      <c r="A13" s="44" t="s">
        <v>58</v>
      </c>
      <c r="B13" s="11" t="s">
        <v>50</v>
      </c>
      <c r="C13" s="7">
        <v>1</v>
      </c>
      <c r="D13">
        <f>'AgWRAP Calculator'!D13</f>
        <v>0</v>
      </c>
      <c r="E13" s="64">
        <f>'AgWRAP Calculator'!E13</f>
        <v>0</v>
      </c>
      <c r="P13" s="83" t="s">
        <v>117</v>
      </c>
    </row>
    <row r="14" spans="1:16" ht="27.6" x14ac:dyDescent="0.3">
      <c r="A14" s="44" t="s">
        <v>59</v>
      </c>
      <c r="B14" s="11" t="s">
        <v>50</v>
      </c>
      <c r="C14" s="7">
        <v>1</v>
      </c>
      <c r="D14">
        <f>'AgWRAP Calculator'!D14</f>
        <v>0</v>
      </c>
      <c r="E14" s="64">
        <f>'AgWRAP Calculator'!E14</f>
        <v>0</v>
      </c>
    </row>
    <row r="15" spans="1:16" x14ac:dyDescent="0.3">
      <c r="A15" s="44" t="s">
        <v>60</v>
      </c>
      <c r="B15" s="11" t="s">
        <v>50</v>
      </c>
      <c r="C15" s="7">
        <v>1</v>
      </c>
      <c r="D15">
        <f>'AgWRAP Calculator'!D15</f>
        <v>0</v>
      </c>
      <c r="E15" s="64">
        <f>'AgWRAP Calculator'!E15</f>
        <v>0</v>
      </c>
    </row>
    <row r="16" spans="1:16" x14ac:dyDescent="0.3">
      <c r="A16" s="44" t="s">
        <v>61</v>
      </c>
      <c r="B16" s="11" t="s">
        <v>50</v>
      </c>
      <c r="C16" s="7">
        <v>1</v>
      </c>
      <c r="D16">
        <f>'AgWRAP Calculator'!D16</f>
        <v>0</v>
      </c>
      <c r="E16" s="64">
        <f>'AgWRAP Calculator'!E16</f>
        <v>0</v>
      </c>
    </row>
    <row r="17" spans="1:5" ht="27.6" x14ac:dyDescent="0.3">
      <c r="A17" s="44" t="s">
        <v>62</v>
      </c>
      <c r="B17" s="11" t="s">
        <v>50</v>
      </c>
      <c r="C17" s="7">
        <v>1</v>
      </c>
      <c r="D17">
        <f>'AgWRAP Calculator'!D17</f>
        <v>0</v>
      </c>
      <c r="E17" s="64">
        <f>'AgWRAP Calculator'!E17</f>
        <v>0</v>
      </c>
    </row>
    <row r="18" spans="1:5" ht="27.6" x14ac:dyDescent="0.3">
      <c r="A18" s="44" t="s">
        <v>63</v>
      </c>
      <c r="B18" s="11" t="s">
        <v>50</v>
      </c>
      <c r="C18" s="7">
        <v>1</v>
      </c>
      <c r="D18">
        <f>'AgWRAP Calculator'!D18</f>
        <v>0</v>
      </c>
      <c r="E18" s="64">
        <f>'AgWRAP Calculator'!E18</f>
        <v>0</v>
      </c>
    </row>
    <row r="19" spans="1:5" ht="27.6" x14ac:dyDescent="0.3">
      <c r="A19" s="44" t="s">
        <v>64</v>
      </c>
      <c r="B19" s="11" t="s">
        <v>50</v>
      </c>
      <c r="C19" s="7">
        <v>1</v>
      </c>
      <c r="D19">
        <f>'AgWRAP Calculator'!D19</f>
        <v>0</v>
      </c>
      <c r="E19" s="64">
        <f>'AgWRAP Calculator'!E19</f>
        <v>0</v>
      </c>
    </row>
    <row r="20" spans="1:5" ht="27.6" x14ac:dyDescent="0.3">
      <c r="A20" s="44" t="s">
        <v>65</v>
      </c>
      <c r="B20" s="11" t="s">
        <v>50</v>
      </c>
      <c r="C20" s="7">
        <v>1</v>
      </c>
      <c r="D20">
        <f>'AgWRAP Calculator'!D20</f>
        <v>0</v>
      </c>
      <c r="E20" s="64">
        <f>'AgWRAP Calculator'!E20</f>
        <v>0</v>
      </c>
    </row>
    <row r="21" spans="1:5" x14ac:dyDescent="0.3">
      <c r="A21" s="44" t="s">
        <v>67</v>
      </c>
      <c r="B21" s="11" t="s">
        <v>50</v>
      </c>
      <c r="C21" s="7">
        <v>1</v>
      </c>
      <c r="D21">
        <f>'AgWRAP Calculator'!D21</f>
        <v>0</v>
      </c>
      <c r="E21" s="64">
        <f>'AgWRAP Calculator'!E21</f>
        <v>0</v>
      </c>
    </row>
    <row r="22" spans="1:5" x14ac:dyDescent="0.3">
      <c r="A22" s="44" t="s">
        <v>66</v>
      </c>
      <c r="B22" s="11" t="s">
        <v>50</v>
      </c>
      <c r="C22" s="7">
        <v>1</v>
      </c>
      <c r="D22">
        <f>'AgWRAP Calculator'!D22</f>
        <v>0</v>
      </c>
      <c r="E22" s="64">
        <f>'AgWRAP Calculator'!E22</f>
        <v>0</v>
      </c>
    </row>
    <row r="23" spans="1:5" ht="27.6" x14ac:dyDescent="0.3">
      <c r="A23" s="44" t="s">
        <v>68</v>
      </c>
      <c r="B23" s="11" t="s">
        <v>50</v>
      </c>
      <c r="C23" s="7">
        <v>1</v>
      </c>
      <c r="D23">
        <f>'AgWRAP Calculator'!D23</f>
        <v>0</v>
      </c>
      <c r="E23" s="64">
        <f>'AgWRAP Calculator'!E23</f>
        <v>0</v>
      </c>
    </row>
    <row r="24" spans="1:5" ht="27.6" x14ac:dyDescent="0.3">
      <c r="A24" s="44" t="s">
        <v>69</v>
      </c>
      <c r="B24" s="11" t="s">
        <v>50</v>
      </c>
      <c r="C24" s="7">
        <v>1</v>
      </c>
      <c r="D24">
        <f>'AgWRAP Calculator'!D24</f>
        <v>0</v>
      </c>
      <c r="E24" s="64">
        <f>'AgWRAP Calculator'!E24</f>
        <v>0</v>
      </c>
    </row>
    <row r="25" spans="1:5" ht="27.6" x14ac:dyDescent="0.3">
      <c r="A25" s="44" t="s">
        <v>70</v>
      </c>
      <c r="B25" s="11" t="s">
        <v>50</v>
      </c>
      <c r="C25" s="7">
        <v>1</v>
      </c>
      <c r="D25">
        <f>'AgWRAP Calculator'!D25</f>
        <v>0</v>
      </c>
      <c r="E25" s="64">
        <f>'AgWRAP Calculator'!E25</f>
        <v>0</v>
      </c>
    </row>
    <row r="26" spans="1:5" ht="27.6" x14ac:dyDescent="0.3">
      <c r="A26" s="44" t="s">
        <v>71</v>
      </c>
      <c r="B26" s="11" t="s">
        <v>50</v>
      </c>
      <c r="C26" s="7">
        <v>1</v>
      </c>
      <c r="D26">
        <f>'AgWRAP Calculator'!D26</f>
        <v>0</v>
      </c>
      <c r="E26" s="64">
        <f>'AgWRAP Calculator'!E26</f>
        <v>0</v>
      </c>
    </row>
    <row r="27" spans="1:5" x14ac:dyDescent="0.3">
      <c r="A27" s="44" t="s">
        <v>72</v>
      </c>
      <c r="B27" s="11" t="s">
        <v>50</v>
      </c>
      <c r="C27" s="7">
        <v>1</v>
      </c>
      <c r="D27">
        <f>'AgWRAP Calculator'!D27</f>
        <v>0</v>
      </c>
      <c r="E27" s="64">
        <f>'AgWRAP Calculator'!E27</f>
        <v>0</v>
      </c>
    </row>
    <row r="28" spans="1:5" x14ac:dyDescent="0.3">
      <c r="A28" s="44" t="s">
        <v>73</v>
      </c>
      <c r="B28" s="11" t="s">
        <v>50</v>
      </c>
      <c r="C28" s="7">
        <v>1</v>
      </c>
      <c r="D28">
        <f>'AgWRAP Calculator'!D28</f>
        <v>0</v>
      </c>
      <c r="E28" s="64">
        <f>'AgWRAP Calculator'!E28</f>
        <v>0</v>
      </c>
    </row>
    <row r="29" spans="1:5" x14ac:dyDescent="0.3">
      <c r="A29" s="44" t="s">
        <v>74</v>
      </c>
      <c r="B29" s="11" t="s">
        <v>50</v>
      </c>
      <c r="C29" s="7">
        <v>1</v>
      </c>
      <c r="D29">
        <f>'AgWRAP Calculator'!D29</f>
        <v>0</v>
      </c>
      <c r="E29" s="64">
        <f>'AgWRAP Calculator'!E29</f>
        <v>0</v>
      </c>
    </row>
    <row r="30" spans="1:5" x14ac:dyDescent="0.3">
      <c r="A30" s="44" t="s">
        <v>75</v>
      </c>
      <c r="B30" s="11" t="s">
        <v>50</v>
      </c>
      <c r="C30" s="7">
        <v>1</v>
      </c>
      <c r="D30">
        <f>'AgWRAP Calculator'!D30</f>
        <v>0</v>
      </c>
      <c r="E30" s="64">
        <f>'AgWRAP Calculator'!E30</f>
        <v>0</v>
      </c>
    </row>
    <row r="31" spans="1:5" ht="27.6" x14ac:dyDescent="0.3">
      <c r="A31" s="44" t="s">
        <v>76</v>
      </c>
      <c r="B31" s="11" t="s">
        <v>50</v>
      </c>
      <c r="C31" s="7">
        <v>1</v>
      </c>
      <c r="D31">
        <f>'AgWRAP Calculator'!D31</f>
        <v>0</v>
      </c>
      <c r="E31" s="64">
        <f>'AgWRAP Calculator'!E31</f>
        <v>0</v>
      </c>
    </row>
    <row r="32" spans="1:5" ht="27.6" x14ac:dyDescent="0.3">
      <c r="A32" s="44" t="s">
        <v>77</v>
      </c>
      <c r="B32" s="11" t="s">
        <v>50</v>
      </c>
      <c r="C32" s="7">
        <v>1</v>
      </c>
      <c r="D32">
        <f>'AgWRAP Calculator'!D32</f>
        <v>0</v>
      </c>
      <c r="E32" s="64">
        <f>'AgWRAP Calculator'!E32</f>
        <v>0</v>
      </c>
    </row>
  </sheetData>
  <sheetProtection algorithmName="SHA-512" hashValue="xbwYpcKyTxeeGLKBhCJm5NsP9iffyUKfQC6+O6T2fkmGg4Yg8T+UOzdbCBv/IiKtvffcyEqSa2eL9Ho4jvEB9A==" saltValue="vSavbPtWLXe0G1C8VsHbPA=="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94AB-7C24-4552-8A98-38977BED5EEE}">
  <sheetPr codeName="Sheet4"/>
  <dimension ref="A1:I37"/>
  <sheetViews>
    <sheetView workbookViewId="0">
      <selection activeCell="W4" sqref="W4"/>
    </sheetView>
  </sheetViews>
  <sheetFormatPr defaultRowHeight="14.4" x14ac:dyDescent="0.3"/>
  <cols>
    <col min="1" max="1" width="35.109375" customWidth="1"/>
    <col min="3" max="3" width="17.33203125" customWidth="1"/>
    <col min="8" max="8" width="23.33203125" customWidth="1"/>
  </cols>
  <sheetData>
    <row r="1" spans="1:9" ht="15" thickBot="1" x14ac:dyDescent="0.35">
      <c r="A1" s="18" t="s">
        <v>28</v>
      </c>
      <c r="H1" s="1"/>
      <c r="I1" s="2"/>
    </row>
    <row r="2" spans="1:9" ht="23.4" customHeight="1" thickBot="1" x14ac:dyDescent="0.35">
      <c r="A2" s="20" t="s">
        <v>29</v>
      </c>
      <c r="H2" s="3"/>
      <c r="I2" s="4"/>
    </row>
    <row r="3" spans="1:9" ht="24.6" customHeight="1" x14ac:dyDescent="0.3">
      <c r="A3" s="21"/>
      <c r="B3" s="23"/>
      <c r="C3" s="25"/>
      <c r="D3" s="23" t="s">
        <v>30</v>
      </c>
      <c r="E3" s="23" t="s">
        <v>30</v>
      </c>
      <c r="F3" s="91" t="s">
        <v>3</v>
      </c>
    </row>
    <row r="4" spans="1:9" ht="26.4" customHeight="1" thickBot="1" x14ac:dyDescent="0.35">
      <c r="A4" s="22" t="s">
        <v>0</v>
      </c>
      <c r="B4" s="24" t="s">
        <v>1</v>
      </c>
      <c r="C4" s="26" t="s">
        <v>2</v>
      </c>
      <c r="D4" s="24" t="s">
        <v>25</v>
      </c>
      <c r="E4" s="24" t="s">
        <v>26</v>
      </c>
      <c r="F4" s="92"/>
    </row>
    <row r="5" spans="1:9" ht="31.8" thickTop="1" thickBot="1" x14ac:dyDescent="0.35">
      <c r="A5" s="27" t="s">
        <v>4</v>
      </c>
      <c r="B5" s="28" t="s">
        <v>5</v>
      </c>
      <c r="C5" s="28" t="s">
        <v>6</v>
      </c>
      <c r="D5" s="29">
        <v>15000</v>
      </c>
      <c r="E5" s="29">
        <v>18000</v>
      </c>
      <c r="F5" s="30" t="s">
        <v>7</v>
      </c>
    </row>
    <row r="6" spans="1:9" ht="16.8" customHeight="1" x14ac:dyDescent="0.3">
      <c r="A6" s="31" t="s">
        <v>114</v>
      </c>
      <c r="B6" s="85" t="s">
        <v>5</v>
      </c>
      <c r="C6" s="85" t="s">
        <v>6</v>
      </c>
      <c r="D6" s="87">
        <v>30000</v>
      </c>
      <c r="E6" s="87">
        <v>36000</v>
      </c>
      <c r="F6" s="89" t="s">
        <v>7</v>
      </c>
    </row>
    <row r="7" spans="1:9" ht="22.8" customHeight="1" thickBot="1" x14ac:dyDescent="0.35">
      <c r="A7" s="27"/>
      <c r="B7" s="86"/>
      <c r="C7" s="86"/>
      <c r="D7" s="88"/>
      <c r="E7" s="88"/>
      <c r="F7" s="90"/>
    </row>
    <row r="8" spans="1:9" x14ac:dyDescent="0.3">
      <c r="A8" s="31" t="s">
        <v>114</v>
      </c>
      <c r="B8" s="32"/>
      <c r="C8" s="32"/>
      <c r="D8" s="32"/>
      <c r="E8" s="32"/>
      <c r="F8" s="32"/>
    </row>
    <row r="9" spans="1:9" ht="33" customHeight="1" thickBot="1" x14ac:dyDescent="0.35">
      <c r="A9" s="27" t="s">
        <v>115</v>
      </c>
      <c r="B9" s="28" t="s">
        <v>5</v>
      </c>
      <c r="C9" s="28" t="s">
        <v>6</v>
      </c>
      <c r="D9" s="29">
        <v>7500</v>
      </c>
      <c r="E9" s="29">
        <v>9000</v>
      </c>
      <c r="F9" s="30" t="s">
        <v>7</v>
      </c>
    </row>
    <row r="10" spans="1:9" x14ac:dyDescent="0.3">
      <c r="A10" s="31" t="s">
        <v>27</v>
      </c>
      <c r="B10" s="33"/>
      <c r="C10" s="33"/>
      <c r="D10" s="33"/>
      <c r="E10" s="33"/>
      <c r="F10" s="33"/>
    </row>
    <row r="11" spans="1:9" ht="31.2" thickBot="1" x14ac:dyDescent="0.35">
      <c r="A11" s="41" t="s">
        <v>31</v>
      </c>
      <c r="B11" s="28" t="s">
        <v>5</v>
      </c>
      <c r="C11" s="28" t="s">
        <v>6</v>
      </c>
      <c r="D11" s="29">
        <v>10000</v>
      </c>
      <c r="E11" s="29">
        <v>12000</v>
      </c>
      <c r="F11" s="30" t="s">
        <v>7</v>
      </c>
    </row>
    <row r="12" spans="1:9" ht="37.200000000000003" customHeight="1" thickBot="1" x14ac:dyDescent="0.35">
      <c r="A12" s="27" t="s">
        <v>8</v>
      </c>
      <c r="B12" s="28" t="s">
        <v>5</v>
      </c>
      <c r="C12" s="28" t="s">
        <v>6</v>
      </c>
      <c r="D12" s="29">
        <v>30000</v>
      </c>
      <c r="E12" s="29">
        <v>36000</v>
      </c>
      <c r="F12" s="30" t="s">
        <v>7</v>
      </c>
    </row>
    <row r="13" spans="1:9" x14ac:dyDescent="0.3">
      <c r="A13" s="31" t="s">
        <v>32</v>
      </c>
      <c r="B13" s="32"/>
      <c r="C13" s="32"/>
      <c r="D13" s="32"/>
      <c r="E13" s="32"/>
      <c r="F13" s="32"/>
    </row>
    <row r="14" spans="1:9" ht="29.4" customHeight="1" thickBot="1" x14ac:dyDescent="0.35">
      <c r="A14" s="27" t="s">
        <v>33</v>
      </c>
      <c r="B14" s="28" t="s">
        <v>5</v>
      </c>
      <c r="C14" s="28" t="s">
        <v>6</v>
      </c>
      <c r="D14" s="29">
        <v>7500</v>
      </c>
      <c r="E14" s="29">
        <v>9000</v>
      </c>
      <c r="F14" s="30" t="s">
        <v>7</v>
      </c>
    </row>
    <row r="15" spans="1:9" x14ac:dyDescent="0.3">
      <c r="A15" s="31" t="s">
        <v>32</v>
      </c>
      <c r="B15" s="33"/>
      <c r="C15" s="33"/>
      <c r="D15" s="33"/>
      <c r="E15" s="33"/>
      <c r="F15" s="33"/>
    </row>
    <row r="16" spans="1:9" ht="31.2" thickBot="1" x14ac:dyDescent="0.35">
      <c r="A16" s="41" t="s">
        <v>34</v>
      </c>
      <c r="B16" s="28" t="s">
        <v>5</v>
      </c>
      <c r="C16" s="28" t="s">
        <v>6</v>
      </c>
      <c r="D16" s="29">
        <v>10000</v>
      </c>
      <c r="E16" s="29">
        <v>12000</v>
      </c>
      <c r="F16" s="30" t="s">
        <v>7</v>
      </c>
    </row>
    <row r="17" spans="1:6" ht="31.2" thickBot="1" x14ac:dyDescent="0.35">
      <c r="A17" s="27" t="s">
        <v>9</v>
      </c>
      <c r="B17" s="28" t="s">
        <v>5</v>
      </c>
      <c r="C17" s="28" t="s">
        <v>6</v>
      </c>
      <c r="D17" s="29">
        <v>7000</v>
      </c>
      <c r="E17" s="29">
        <v>8400</v>
      </c>
      <c r="F17" s="30" t="s">
        <v>7</v>
      </c>
    </row>
    <row r="18" spans="1:6" ht="51.6" thickBot="1" x14ac:dyDescent="0.35">
      <c r="A18" s="27" t="s">
        <v>10</v>
      </c>
      <c r="B18" s="28" t="s">
        <v>5</v>
      </c>
      <c r="C18" s="28" t="s">
        <v>6</v>
      </c>
      <c r="D18" s="29">
        <v>30000</v>
      </c>
      <c r="E18" s="29">
        <v>36000</v>
      </c>
      <c r="F18" s="30" t="s">
        <v>7</v>
      </c>
    </row>
    <row r="19" spans="1:6" ht="51.6" thickBot="1" x14ac:dyDescent="0.35">
      <c r="A19" s="27" t="s">
        <v>11</v>
      </c>
      <c r="B19" s="28" t="s">
        <v>5</v>
      </c>
      <c r="C19" s="28" t="s">
        <v>6</v>
      </c>
      <c r="D19" s="34">
        <v>5000</v>
      </c>
      <c r="E19" s="34">
        <v>6000</v>
      </c>
      <c r="F19" s="30" t="s">
        <v>7</v>
      </c>
    </row>
    <row r="20" spans="1:6" ht="15" thickBot="1" x14ac:dyDescent="0.35">
      <c r="A20" s="27" t="s">
        <v>35</v>
      </c>
      <c r="B20" s="28" t="s">
        <v>12</v>
      </c>
      <c r="C20" s="34">
        <v>385</v>
      </c>
      <c r="D20" s="28" t="s">
        <v>13</v>
      </c>
      <c r="E20" s="28" t="s">
        <v>13</v>
      </c>
      <c r="F20" s="28" t="s">
        <v>14</v>
      </c>
    </row>
    <row r="21" spans="1:6" ht="35.4" customHeight="1" thickBot="1" x14ac:dyDescent="0.35">
      <c r="A21" s="27" t="s">
        <v>36</v>
      </c>
      <c r="B21" s="28" t="s">
        <v>12</v>
      </c>
      <c r="C21" s="28" t="s">
        <v>6</v>
      </c>
      <c r="D21" s="29">
        <v>5000</v>
      </c>
      <c r="E21" s="29">
        <v>6000</v>
      </c>
      <c r="F21" s="30" t="s">
        <v>7</v>
      </c>
    </row>
    <row r="22" spans="1:6" ht="36" customHeight="1" thickBot="1" x14ac:dyDescent="0.35">
      <c r="A22" s="27" t="s">
        <v>37</v>
      </c>
      <c r="B22" s="28" t="s">
        <v>12</v>
      </c>
      <c r="C22" s="28" t="s">
        <v>6</v>
      </c>
      <c r="D22" s="29">
        <v>3700</v>
      </c>
      <c r="E22" s="29">
        <v>4400</v>
      </c>
      <c r="F22" s="30" t="s">
        <v>7</v>
      </c>
    </row>
    <row r="23" spans="1:6" ht="15" thickBot="1" x14ac:dyDescent="0.35">
      <c r="A23" s="27" t="s">
        <v>38</v>
      </c>
      <c r="B23" s="28" t="s">
        <v>12</v>
      </c>
      <c r="C23" s="34">
        <v>1463</v>
      </c>
      <c r="D23" s="28" t="s">
        <v>13</v>
      </c>
      <c r="E23" s="28" t="s">
        <v>13</v>
      </c>
      <c r="F23" s="28" t="s">
        <v>14</v>
      </c>
    </row>
    <row r="24" spans="1:6" ht="15" thickBot="1" x14ac:dyDescent="0.35">
      <c r="A24" s="27" t="s">
        <v>39</v>
      </c>
      <c r="B24" s="28" t="s">
        <v>12</v>
      </c>
      <c r="C24" s="34">
        <v>1872</v>
      </c>
      <c r="D24" s="28" t="s">
        <v>13</v>
      </c>
      <c r="E24" s="28" t="s">
        <v>13</v>
      </c>
      <c r="F24" s="28" t="s">
        <v>14</v>
      </c>
    </row>
    <row r="25" spans="1:6" ht="15" thickBot="1" x14ac:dyDescent="0.35">
      <c r="A25" s="27" t="s">
        <v>40</v>
      </c>
      <c r="B25" s="28" t="s">
        <v>12</v>
      </c>
      <c r="C25" s="34">
        <v>2318</v>
      </c>
      <c r="D25" s="28" t="s">
        <v>13</v>
      </c>
      <c r="E25" s="28" t="s">
        <v>13</v>
      </c>
      <c r="F25" s="28" t="s">
        <v>14</v>
      </c>
    </row>
    <row r="26" spans="1:6" ht="15" thickBot="1" x14ac:dyDescent="0.35">
      <c r="A26" s="27" t="s">
        <v>41</v>
      </c>
      <c r="B26" s="28" t="s">
        <v>15</v>
      </c>
      <c r="C26" s="29">
        <v>20</v>
      </c>
      <c r="D26" s="28" t="s">
        <v>13</v>
      </c>
      <c r="E26" s="28" t="s">
        <v>13</v>
      </c>
      <c r="F26" s="28" t="s">
        <v>14</v>
      </c>
    </row>
    <row r="27" spans="1:6" ht="28.2" customHeight="1" x14ac:dyDescent="0.3">
      <c r="A27" s="31" t="s">
        <v>42</v>
      </c>
      <c r="B27" s="85" t="s">
        <v>12</v>
      </c>
      <c r="C27" s="85" t="s">
        <v>6</v>
      </c>
      <c r="D27" s="87">
        <v>500</v>
      </c>
      <c r="E27" s="87">
        <v>600</v>
      </c>
      <c r="F27" s="89" t="s">
        <v>7</v>
      </c>
    </row>
    <row r="28" spans="1:6" ht="16.8" customHeight="1" thickBot="1" x14ac:dyDescent="0.35">
      <c r="A28" s="35" t="s">
        <v>43</v>
      </c>
      <c r="B28" s="86"/>
      <c r="C28" s="86"/>
      <c r="D28" s="88"/>
      <c r="E28" s="88"/>
      <c r="F28" s="90"/>
    </row>
    <row r="29" spans="1:6" x14ac:dyDescent="0.3">
      <c r="A29" s="36"/>
    </row>
    <row r="30" spans="1:6" x14ac:dyDescent="0.3">
      <c r="A30" s="37" t="s">
        <v>44</v>
      </c>
    </row>
    <row r="31" spans="1:6" x14ac:dyDescent="0.3">
      <c r="A31" s="38" t="s">
        <v>45</v>
      </c>
    </row>
    <row r="32" spans="1:6" x14ac:dyDescent="0.3">
      <c r="A32" s="38" t="s">
        <v>46</v>
      </c>
    </row>
    <row r="33" spans="1:1" x14ac:dyDescent="0.3">
      <c r="A33" s="38" t="s">
        <v>47</v>
      </c>
    </row>
    <row r="34" spans="1:1" x14ac:dyDescent="0.3">
      <c r="A34" s="39"/>
    </row>
    <row r="35" spans="1:1" x14ac:dyDescent="0.3">
      <c r="A35" s="40" t="s">
        <v>48</v>
      </c>
    </row>
    <row r="36" spans="1:1" x14ac:dyDescent="0.3">
      <c r="A36" s="40" t="s">
        <v>49</v>
      </c>
    </row>
    <row r="37" spans="1:1" x14ac:dyDescent="0.3">
      <c r="A37" s="19"/>
    </row>
  </sheetData>
  <mergeCells count="11">
    <mergeCell ref="F3:F4"/>
    <mergeCell ref="B6:B7"/>
    <mergeCell ref="C6:C7"/>
    <mergeCell ref="D6:D7"/>
    <mergeCell ref="E6:E7"/>
    <mergeCell ref="F6:F7"/>
    <mergeCell ref="B27:B28"/>
    <mergeCell ref="C27:C28"/>
    <mergeCell ref="D27:D28"/>
    <mergeCell ref="E27:E28"/>
    <mergeCell ref="F27: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AgWRAP Calculator</vt:lpstr>
      <vt:lpstr>Summary Sheet</vt:lpstr>
      <vt:lpstr>Data</vt:lpstr>
      <vt:lpstr>AgWRAP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Lorien R. Deaton</cp:lastModifiedBy>
  <cp:lastPrinted>2023-08-29T17:03:15Z</cp:lastPrinted>
  <dcterms:created xsi:type="dcterms:W3CDTF">2023-06-12T10:48:57Z</dcterms:created>
  <dcterms:modified xsi:type="dcterms:W3CDTF">2023-08-29T17:03:22Z</dcterms:modified>
</cp:coreProperties>
</file>